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'FattureTempi'!$A$1:$AI$136</definedName>
  </definedNames>
  <calcPr fullCalcOnLoad="1"/>
</workbook>
</file>

<file path=xl/sharedStrings.xml><?xml version="1.0" encoding="utf-8"?>
<sst xmlns="http://schemas.openxmlformats.org/spreadsheetml/2006/main" count="1438" uniqueCount="425">
  <si>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</si>
  <si>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</si>
  <si>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</si>
  <si>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</si>
  <si>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</si>
  <si>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</si>
  <si>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</si>
  <si>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</si>
  <si>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</si>
  <si>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</si>
  <si>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</si>
  <si>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</si>
  <si>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</si>
  <si>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</si>
  <si>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</si>
  <si>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</si>
  <si>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</si>
  <si>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</si>
  <si>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</si>
  <si>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</si>
  <si>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</si>
  <si>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</si>
  <si>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</si>
  <si>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</si>
  <si>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</si>
  <si>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</si>
  <si>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</si>
  <si>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</si>
  <si>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</si>
  <si>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</si>
  <si>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</si>
  <si>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</si>
  <si>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</si>
  <si>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</si>
  <si>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</si>
  <si>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</si>
  <si>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</si>
  <si>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</si>
  <si>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</si>
  <si>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</si>
  <si>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</si>
  <si>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</si>
  <si>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</si>
  <si>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</si>
  <si>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</si>
  <si>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</si>
  <si>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</si>
  <si>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</si>
  <si>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</si>
  <si>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</si>
  <si>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</si>
  <si>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</si>
  <si>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</si>
  <si>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</si>
  <si>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</si>
  <si>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</si>
  <si>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</si>
  <si>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</si>
  <si>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</si>
  <si>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</si>
  <si>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</si>
  <si>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</si>
  <si>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</si>
  <si>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</si>
  <si>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</si>
  <si>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</si>
  <si>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</si>
  <si>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</si>
  <si>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</si>
  <si>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</si>
  <si>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</si>
  <si>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</si>
  <si>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</si>
  <si>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Borriana</t>
  </si>
  <si>
    <t>Tempestività dei Pagamenti - Elenco Fatture Pagate - Periodo 01/04/2020 - 30/06/2020</t>
  </si>
  <si>
    <t>08/01/2020</t>
  </si>
  <si>
    <t>984</t>
  </si>
  <si>
    <t>31/12/2019</t>
  </si>
  <si>
    <t>Fornitura pasti presso la mensa scolastica anno scolastico 2019/2020 dicembre</t>
  </si>
  <si>
    <t>SI</t>
  </si>
  <si>
    <t>Z952950601</t>
  </si>
  <si>
    <t>02/01/2020</t>
  </si>
  <si>
    <t>RISTORO BIELLESE DI CUDA GERARDO &amp; C. SNC</t>
  </si>
  <si>
    <t>01241460029</t>
  </si>
  <si>
    <t/>
  </si>
  <si>
    <t>RESPONSABILE FINANZIARIO</t>
  </si>
  <si>
    <t>03/04/2020</t>
  </si>
  <si>
    <t>07/02/2020</t>
  </si>
  <si>
    <t>01</t>
  </si>
  <si>
    <t>07/01/2020</t>
  </si>
  <si>
    <t>PROGETTAZIONE, DIREZIONE LAVORI, CONTABILITA' DEI  LAVORI DI EFFICIENTAMENTO ENERGETICO DELL'EDIFICIO COMUNALE SCUOLA MATERNA - saldo</t>
  </si>
  <si>
    <t>NO</t>
  </si>
  <si>
    <t>8048080DB4</t>
  </si>
  <si>
    <t>STUDIO TERMOTECNICO BANIN P.I. CLAUDIO</t>
  </si>
  <si>
    <t>02009050028</t>
  </si>
  <si>
    <t>BNNCLD72L28A859B</t>
  </si>
  <si>
    <t>RESPONSABILE UFFICIO TECNICO</t>
  </si>
  <si>
    <t>01/04/2020</t>
  </si>
  <si>
    <t>FET/2019/48</t>
  </si>
  <si>
    <t>20/12/2019</t>
  </si>
  <si>
    <t>LAVORI DI EFFICIENTAMENTO ENERGETICO DELL'EDIFICIO COMUNALE SCUOLA MATERNA</t>
  </si>
  <si>
    <t>8066631A7A</t>
  </si>
  <si>
    <t>30/12/2019</t>
  </si>
  <si>
    <t>TERMISAND BUSCAGLIONE S.A.S. DI BUSCAGLIONE MARCO &amp; C.</t>
  </si>
  <si>
    <t>01478150020</t>
  </si>
  <si>
    <t>0001755/PA</t>
  </si>
  <si>
    <t>SERVIZIO IGIENE URBANA DICEMBRE 2019</t>
  </si>
  <si>
    <t>S.E.A.B. Soc. Ecolog. Area Biellese SPA</t>
  </si>
  <si>
    <t>02132350022</t>
  </si>
  <si>
    <t>05/02/2020</t>
  </si>
  <si>
    <t>0000043/PA</t>
  </si>
  <si>
    <t>29/01/2020</t>
  </si>
  <si>
    <t>SERVIZIO IGIENE URBANA GENNAIO 2020</t>
  </si>
  <si>
    <t>04/02/2020</t>
  </si>
  <si>
    <t>15/05/2020</t>
  </si>
  <si>
    <t>06/03/2020</t>
  </si>
  <si>
    <t>12/02/2020</t>
  </si>
  <si>
    <t>HPA2000001</t>
  </si>
  <si>
    <t>Fornitura di motocarro modello Piaggio Ape TM</t>
  </si>
  <si>
    <t>ZF12A9F297</t>
  </si>
  <si>
    <t>10/02/2020</t>
  </si>
  <si>
    <t>BONINO Gianni &amp; Figlio S.n.c.</t>
  </si>
  <si>
    <t>01770800025</t>
  </si>
  <si>
    <t>13/03/2020</t>
  </si>
  <si>
    <t>70</t>
  </si>
  <si>
    <t>31/01/2020</t>
  </si>
  <si>
    <t>Fornitura pasti presso la mensa scolastica anno scolastico 2019/2020 gennaio</t>
  </si>
  <si>
    <t>04/05/2020</t>
  </si>
  <si>
    <t>21/02/2020</t>
  </si>
  <si>
    <t>0000196/PA</t>
  </si>
  <si>
    <t>18/02/2020</t>
  </si>
  <si>
    <t>SERVIZIO IGIENE URBANA GESTIONE ECOCENTRI CONSORTILI 2019 (saldo)</t>
  </si>
  <si>
    <t>20/02/2020</t>
  </si>
  <si>
    <t>11/05/2020</t>
  </si>
  <si>
    <t>22/03/2020</t>
  </si>
  <si>
    <t>0000143/PA</t>
  </si>
  <si>
    <t>SERVIZIO IGIENE URBANA COSTI SMALTIMENTO/RECUPERO FRAZIONI DIFFERENZIATE 2019 (saldo)</t>
  </si>
  <si>
    <t>26/02/2020</t>
  </si>
  <si>
    <t>1</t>
  </si>
  <si>
    <t>22/02/2020</t>
  </si>
  <si>
    <t>Intervento di potatura e sistemazione alberature presso area verde parco giochi Maria Montessori, aiuola centrale Piazza Mazzini, aree verdi scuola Primaria e scuola Materna</t>
  </si>
  <si>
    <t>Z812BDC3BE</t>
  </si>
  <si>
    <t>IL GIARDINIERE di Rota Pietro</t>
  </si>
  <si>
    <t>01440390027</t>
  </si>
  <si>
    <t>RTOPTR60E01A182R</t>
  </si>
  <si>
    <t>03/06/2020</t>
  </si>
  <si>
    <t>27/03/2020</t>
  </si>
  <si>
    <t>04/03/2020</t>
  </si>
  <si>
    <t>2030006282</t>
  </si>
  <si>
    <t>29/02/2020</t>
  </si>
  <si>
    <t>MANUTENZIONE IMPIANTI ILL.PP. FEBBRAIO 2020</t>
  </si>
  <si>
    <t>03/03/2020</t>
  </si>
  <si>
    <t>ENEL SOLE SRL</t>
  </si>
  <si>
    <t>05999811002</t>
  </si>
  <si>
    <t>02322600541</t>
  </si>
  <si>
    <t>1/PA</t>
  </si>
  <si>
    <t>02/03/2020</t>
  </si>
  <si>
    <t>INDENNITA' REVISORE CONTO ANNO 2019</t>
  </si>
  <si>
    <t>De Virgilis Rag. Rosanna</t>
  </si>
  <si>
    <t>07359790016</t>
  </si>
  <si>
    <t>DVRRNN63T62L219L</t>
  </si>
  <si>
    <t>RESPONSABILE AMMINISTRAZIONE GENERALE</t>
  </si>
  <si>
    <t>18/03/2020</t>
  </si>
  <si>
    <t>0000384/PA</t>
  </si>
  <si>
    <t>05/03/2020</t>
  </si>
  <si>
    <t>SERVIZIO IGIENE URBANA FEBBRAIO 2020</t>
  </si>
  <si>
    <t>05/04/2020</t>
  </si>
  <si>
    <t>11/03/2020</t>
  </si>
  <si>
    <t>152</t>
  </si>
  <si>
    <t>28/02/2020</t>
  </si>
  <si>
    <t>Fornitura pasti presso la mensa scolastica anno scolastico 2019/2020 febbraio</t>
  </si>
  <si>
    <t>10/04/2020</t>
  </si>
  <si>
    <t>265</t>
  </si>
  <si>
    <t>Servizio di verifica del fondo incentivante relativo alla contrattazione decentrata dei dipendenti comunali (non dirigenti)</t>
  </si>
  <si>
    <t>Z2E2ACECCD</t>
  </si>
  <si>
    <t>DASEIN SRL</t>
  </si>
  <si>
    <t>06367820013</t>
  </si>
  <si>
    <t>26/06/2020</t>
  </si>
  <si>
    <t>27/06/2020</t>
  </si>
  <si>
    <t>2020/1454/2</t>
  </si>
  <si>
    <t>10/03/2020</t>
  </si>
  <si>
    <t>Servizio di conservazione dei documenti informatici anno 2020</t>
  </si>
  <si>
    <t>ZEC26B051F</t>
  </si>
  <si>
    <t>12/03/2020</t>
  </si>
  <si>
    <t>SISCOM SPA</t>
  </si>
  <si>
    <t>01778000040</t>
  </si>
  <si>
    <t>12/04/2020</t>
  </si>
  <si>
    <t>16/03/2020</t>
  </si>
  <si>
    <t>27PA</t>
  </si>
  <si>
    <t>Incarico assolvimento obblighi previsti dal Regolamento UE n.2016/679 per anni 2</t>
  </si>
  <si>
    <t>ZE1234C4C2</t>
  </si>
  <si>
    <t>Labor Service srl</t>
  </si>
  <si>
    <t>02171510031</t>
  </si>
  <si>
    <t>17/04/2020</t>
  </si>
  <si>
    <t>15/04/2020</t>
  </si>
  <si>
    <t>25/03/2020</t>
  </si>
  <si>
    <t>0002112863</t>
  </si>
  <si>
    <t>24/03/2020</t>
  </si>
  <si>
    <t>ACQUISTO CONTRASSEGNI DI PARCHEGGIO PER DISABILI</t>
  </si>
  <si>
    <t>Z1C2C670BC</t>
  </si>
  <si>
    <t>MAGGIOLI S.p.A.</t>
  </si>
  <si>
    <t>02066400405</t>
  </si>
  <si>
    <t>06188330150</t>
  </si>
  <si>
    <t>24/04/2020</t>
  </si>
  <si>
    <t>CN20000023</t>
  </si>
  <si>
    <t>SERVIZIO IGIENE URBANA GENNAIO/FEBBRAIO 2020</t>
  </si>
  <si>
    <t>23/03/2020</t>
  </si>
  <si>
    <t>A2A SPA INCARICATA PER CONTO A.S.R.A.B. S.P.A.</t>
  </si>
  <si>
    <t>01929160024</t>
  </si>
  <si>
    <t>30/03/2020</t>
  </si>
  <si>
    <t>0000479/PA</t>
  </si>
  <si>
    <t>26/03/2020</t>
  </si>
  <si>
    <t>SERVIZIO IGIENE URBANA MARZO 2020</t>
  </si>
  <si>
    <t>05/06/2020</t>
  </si>
  <si>
    <t>06/06/2020</t>
  </si>
  <si>
    <t>29/04/2020</t>
  </si>
  <si>
    <t>2030011542</t>
  </si>
  <si>
    <t>31/03/2020</t>
  </si>
  <si>
    <t>MANUTENZIONE IMPIANTI ILL.PP. MARZO 2020</t>
  </si>
  <si>
    <t>01/05/2020</t>
  </si>
  <si>
    <t>8720040149</t>
  </si>
  <si>
    <t>SPESE POSTALI FEBBRAIO 2020</t>
  </si>
  <si>
    <t>POSTE ITALIANE S.P.A. (DIR. OPER. BANCOPOSTA)</t>
  </si>
  <si>
    <t>01114601006</t>
  </si>
  <si>
    <t>97103880585</t>
  </si>
  <si>
    <t>22/04/2020</t>
  </si>
  <si>
    <t>03/05/2020</t>
  </si>
  <si>
    <t>06/04/2020</t>
  </si>
  <si>
    <t>06/05/2020</t>
  </si>
  <si>
    <t>08/04/2020</t>
  </si>
  <si>
    <t>2020/2094/2</t>
  </si>
  <si>
    <t>Supporto chiusura contabilità economica patrimoniale 2019</t>
  </si>
  <si>
    <t>Z992C7061F</t>
  </si>
  <si>
    <t>07/04/2020</t>
  </si>
  <si>
    <t>08/05/2020</t>
  </si>
  <si>
    <t>CN20000101</t>
  </si>
  <si>
    <t>76</t>
  </si>
  <si>
    <t>Tumulazione loculo c/o cimitero in data 27/3/2020</t>
  </si>
  <si>
    <t>ZF22AB1FDD</t>
  </si>
  <si>
    <t>IACACCIA SRL</t>
  </si>
  <si>
    <t>02471960027</t>
  </si>
  <si>
    <t>14/04/2020</t>
  </si>
  <si>
    <t>109</t>
  </si>
  <si>
    <t>Servizio di supporto alla gestione dell'imposta sulla pubblicità temporanea e dei diritti sulle pubbliche affissioni gen/feb/mar</t>
  </si>
  <si>
    <t>Z0E2B921C1</t>
  </si>
  <si>
    <t>SEAL SOC. COOP. A R.L.</t>
  </si>
  <si>
    <t>01914270663</t>
  </si>
  <si>
    <t>14/05/2020</t>
  </si>
  <si>
    <t>510</t>
  </si>
  <si>
    <t>29/03/2020</t>
  </si>
  <si>
    <t>Fornitura di materiale vario uso servizi igienici</t>
  </si>
  <si>
    <t>ZF72C5D700</t>
  </si>
  <si>
    <t>CIZETA S.A.S. DI ZAPPATERRA ENRICO &amp; C.</t>
  </si>
  <si>
    <t>02032680023</t>
  </si>
  <si>
    <t>000289/PA</t>
  </si>
  <si>
    <t>Servizio pulizie immobili comunali marzo 2020</t>
  </si>
  <si>
    <t>Z222B91C5C</t>
  </si>
  <si>
    <t>COOPERATIVA SOCIALE DELL'ORSO BLU ONLUS</t>
  </si>
  <si>
    <t>01747390027</t>
  </si>
  <si>
    <t>QUOTA ANNO 2020</t>
  </si>
  <si>
    <t>1392</t>
  </si>
  <si>
    <t>Servizio di verifica periodica ponte mobile montaferetri presso cimitero comunale</t>
  </si>
  <si>
    <t>ZD4274D86B</t>
  </si>
  <si>
    <t>23/04/2020</t>
  </si>
  <si>
    <t>BOREAS SRL</t>
  </si>
  <si>
    <t>04218800011</t>
  </si>
  <si>
    <t>24/05/2020</t>
  </si>
  <si>
    <t>13/05/2020</t>
  </si>
  <si>
    <t>29/05/2020</t>
  </si>
  <si>
    <t>388</t>
  </si>
  <si>
    <t>28/04/2020</t>
  </si>
  <si>
    <t>Aggiornamento posizione assicurativa e modello PA04 Segretario Comunale</t>
  </si>
  <si>
    <t>ZF02549C7F</t>
  </si>
  <si>
    <t>PREVIFORMA SRL</t>
  </si>
  <si>
    <t>10421430017</t>
  </si>
  <si>
    <t>8720051787</t>
  </si>
  <si>
    <t>SPESE POSTALI MARZO 2020</t>
  </si>
  <si>
    <t>30/04/2020</t>
  </si>
  <si>
    <t>02/06/2020</t>
  </si>
  <si>
    <t>0000646/PA</t>
  </si>
  <si>
    <t>SERVIZIO IGIENE URBANA APRILE 2020</t>
  </si>
  <si>
    <t>2030018831</t>
  </si>
  <si>
    <t>MANUTENZIONE IMPIANTI ILL.PP. APRILE 2020</t>
  </si>
  <si>
    <t>25/05/2020</t>
  </si>
  <si>
    <t>04/06/2020</t>
  </si>
  <si>
    <t>07/05/2020</t>
  </si>
  <si>
    <t>83</t>
  </si>
  <si>
    <t>Servizio di pronto intervento sgombero neve dalle strade comunali e vicinali di uso pubblico ed eventuale salatura e rimozione cumuli di neve dalle strade anno 2019/2020 - fisso per macchina operatrice</t>
  </si>
  <si>
    <t>Z302ABEA7F</t>
  </si>
  <si>
    <t>81</t>
  </si>
  <si>
    <t>Tumulazione loculo 14/4/2020 e celletta 29/4/2020 c/o cimitero</t>
  </si>
  <si>
    <t>20_20</t>
  </si>
  <si>
    <t>Mantenimento dominio e 3 caselle pec, sicurezza e assistenza informatica anno 2019</t>
  </si>
  <si>
    <t>Z22295017B</t>
  </si>
  <si>
    <t>Careweb Solution srl</t>
  </si>
  <si>
    <t>11146350019</t>
  </si>
  <si>
    <t>Mantenimento dominio e 3 caselle pec, sicurezza e assistenza informatica</t>
  </si>
  <si>
    <t>ZA4243FC63</t>
  </si>
  <si>
    <t>CN20000181</t>
  </si>
  <si>
    <t>07/06/2020</t>
  </si>
  <si>
    <t>10</t>
  </si>
  <si>
    <t>Indagine sullo stato di conservazione e determinazione vita residua attrezzatura di sollevamento montaferetri cimiteriale</t>
  </si>
  <si>
    <t>Z402AD8A9B</t>
  </si>
  <si>
    <t>ABIVAL SRL</t>
  </si>
  <si>
    <t>11177080014</t>
  </si>
  <si>
    <t>120/PA/2020</t>
  </si>
  <si>
    <t>Fornitura buste uffici</t>
  </si>
  <si>
    <t>Z4C2CE49E8</t>
  </si>
  <si>
    <t>TIPOGRAFIA MODERNA DI ROBBIO PIERCARLO &amp; C. SNC</t>
  </si>
  <si>
    <t>00062210182</t>
  </si>
  <si>
    <t>10/06/2020</t>
  </si>
  <si>
    <t>2020/2351/2</t>
  </si>
  <si>
    <t>CONTRATTO ASSISTENZA E MANUTENZIONE SOFTWARE E SERVIZI WEB ANNO 2020 - acconto</t>
  </si>
  <si>
    <t>Z16211B3C7</t>
  </si>
  <si>
    <t>000445/PA</t>
  </si>
  <si>
    <t>Servizio pulizie immobili comunali aprile 2020</t>
  </si>
  <si>
    <t>12/06/2020</t>
  </si>
  <si>
    <t>0000920900008480</t>
  </si>
  <si>
    <t>SERVIZIO DI MISURA COMPETENZA ANNO 2018</t>
  </si>
  <si>
    <t>ENEL DISTRIBUZIONE SPA</t>
  </si>
  <si>
    <t>05779711000</t>
  </si>
  <si>
    <t>14/06/2020</t>
  </si>
  <si>
    <t>0000920900008488</t>
  </si>
  <si>
    <t>20/05/2020</t>
  </si>
  <si>
    <t>15</t>
  </si>
  <si>
    <t>FONDO "MISURE URGENTI DI SOLIDARIETÀ ALIMENTARE" (OCDPC 658/2020) EMERGENZA COVID-19 CORONAVIRUS</t>
  </si>
  <si>
    <t>19/05/2020</t>
  </si>
  <si>
    <t>FARMACIA Dr.ssa LUISA BARDARI</t>
  </si>
  <si>
    <t>01747680021</t>
  </si>
  <si>
    <t>BRDLSU62A58Z326C</t>
  </si>
  <si>
    <t>19/06/2020</t>
  </si>
  <si>
    <t>003650755</t>
  </si>
  <si>
    <t>RIALTO S.P.A.</t>
  </si>
  <si>
    <t>05849840151</t>
  </si>
  <si>
    <t>15/06/2020</t>
  </si>
  <si>
    <t>17/06/2020</t>
  </si>
  <si>
    <t>27/05/2020</t>
  </si>
  <si>
    <t>27789V1/2019</t>
  </si>
  <si>
    <t>22/02/2019</t>
  </si>
  <si>
    <t>SPESE TELEFONICHE AGOSTO 2018</t>
  </si>
  <si>
    <t>Clouditalia Telecomunicazioni S.p.A. a Socio Unico</t>
  </si>
  <si>
    <t>07543230960</t>
  </si>
  <si>
    <t>003650808</t>
  </si>
  <si>
    <t>003650809</t>
  </si>
  <si>
    <t>125/AP</t>
  </si>
  <si>
    <t>31/05/2020</t>
  </si>
  <si>
    <t>Sorveglianza sanitaria anno 2020</t>
  </si>
  <si>
    <t>Z5726B18C5</t>
  </si>
  <si>
    <t>CRAB MEDICINA AMBIENTE SRL</t>
  </si>
  <si>
    <t>01650590027</t>
  </si>
  <si>
    <t>05/07/2020</t>
  </si>
  <si>
    <t>08/06/2020</t>
  </si>
  <si>
    <t>25/PA</t>
  </si>
  <si>
    <t>08/07/2020</t>
  </si>
  <si>
    <t>09/06/2020</t>
  </si>
  <si>
    <t>122</t>
  </si>
  <si>
    <t>Tumulazione loculo c/o cimitero 27/5/2020</t>
  </si>
  <si>
    <t>09/07/2020</t>
  </si>
  <si>
    <t>003650882</t>
  </si>
  <si>
    <t>245/2020</t>
  </si>
  <si>
    <t>ACQUISTO SCHERMI DI PROTEZIONE COVID-19</t>
  </si>
  <si>
    <t>Z462D055D2</t>
  </si>
  <si>
    <t>Metalcolor di Matta Gabriella</t>
  </si>
  <si>
    <t>02568890020</t>
  </si>
  <si>
    <t>RESP. SERV. DEMOGRAFICI-POLIZIA MUNICIPALE</t>
  </si>
  <si>
    <t>16/06/2020</t>
  </si>
  <si>
    <t>000586/PA</t>
  </si>
  <si>
    <t>Servizio pulizie immobili comunali maggio 2020</t>
  </si>
  <si>
    <t>16/07/2020</t>
  </si>
  <si>
    <t>73/E</t>
  </si>
  <si>
    <t>11/06/2020</t>
  </si>
  <si>
    <t>Noleggio fotocopiatrice multifunzione digitale Konica Minolta Bizhub C224 apr/giu 2020</t>
  </si>
  <si>
    <t>ZCA2668A9D</t>
  </si>
  <si>
    <t>S.O.S.M.U. S.R.L.</t>
  </si>
  <si>
    <t>00220670020</t>
  </si>
  <si>
    <t>25/06/2020</t>
  </si>
  <si>
    <t>26</t>
  </si>
  <si>
    <t>23/06/2020</t>
  </si>
  <si>
    <t>SUPERMERCATO COSTAMAGNA SNC</t>
  </si>
  <si>
    <t>01491480024</t>
  </si>
  <si>
    <t>25/07/2020</t>
  </si>
  <si>
    <t>TOTALI FATTURE:</t>
  </si>
  <si>
    <t>IND. TEMPESTIVITA' FATTURE:</t>
  </si>
  <si>
    <t>Tempestività dei Pagamenti - Elenco Mandati senza Fatture - Periodo 01/04/2020 - 30/06/2020</t>
  </si>
  <si>
    <t>CO.S.R.A.B.</t>
  </si>
  <si>
    <t>CONTRIBUTO FUNZIONAMENTO CONSORZIO OBBLIGATORIO 1/7 - 31/12/2019</t>
  </si>
  <si>
    <t>ECONOMO COMUNALE</t>
  </si>
  <si>
    <t>Servizio economato relativo al I trimestre 2020</t>
  </si>
  <si>
    <t>BIVERBANCA SPA</t>
  </si>
  <si>
    <t>SPESE SERVIZIO TESORERIA</t>
  </si>
  <si>
    <t>FINPIEMONTE SPA</t>
  </si>
  <si>
    <t>RIDEFINIZIONE MUTUO PARZIALE RISTRUTTURAZIONE FUTURA SEDE MUNICIPALE</t>
  </si>
  <si>
    <t>REGIONE PIEMONTE - C/ IRAP</t>
  </si>
  <si>
    <t>IRAP MARZO</t>
  </si>
  <si>
    <t>SPESE CONTO CORRENTE POSTALE FEBBRAIO</t>
  </si>
  <si>
    <t>GUERRIERO FRANCESCA</t>
  </si>
  <si>
    <t>INDENNITA' APRILE</t>
  </si>
  <si>
    <t>AGENZIA DELLE ENTRATE</t>
  </si>
  <si>
    <t>IVA A DEBITO I TRIMESTRE 2020</t>
  </si>
  <si>
    <t>IRAP APRILE</t>
  </si>
  <si>
    <t>SPESE CONTO CORRENTE POSTALE MARZO</t>
  </si>
  <si>
    <t>SPESE CONTO CORRENTE POSTALE APRILE</t>
  </si>
  <si>
    <t>PROVINCIA DI BIELLA</t>
  </si>
  <si>
    <t>Tefa ruolo ordinario/principale Tassa Rifiuti (T.A.R.I.) anno d'imposta 2018</t>
  </si>
  <si>
    <t>INDENNITA' MAGGIO</t>
  </si>
  <si>
    <t>SPESE CONTO CORRENTE POSTALE MAGGIO</t>
  </si>
  <si>
    <t>IRAP MAGGIO</t>
  </si>
  <si>
    <t>INDENNITA' GIUGNO</t>
  </si>
  <si>
    <t>CONSOR. BONIFICA BARAGGIA V.SE</t>
  </si>
  <si>
    <t>Cis srl (Broker)</t>
  </si>
  <si>
    <t>POLIZZA INFORTUNI</t>
  </si>
  <si>
    <t>ZED2D62CF2</t>
  </si>
  <si>
    <t>POLIZZA RC PATRIMONIALE</t>
  </si>
  <si>
    <t>POLIZZA RCT/O</t>
  </si>
  <si>
    <t>POLIZZA ALL RISKS</t>
  </si>
  <si>
    <t>PREMIO POLIZZA RCA APE (202,00) - PUNTO (173,00) - PORTER (335,00)</t>
  </si>
  <si>
    <t>CONTRIBUTO FUNZIONAMENTO CONSORZIO OBBLIGATORIO ANNO 2020 - acconto</t>
  </si>
  <si>
    <t>I.R.I.S. - BIELLA</t>
  </si>
  <si>
    <t>QUOTA SERVIZI SOCIO ASSISTENZIALI ANNO 2020 - I TRIMESTRALITA'</t>
  </si>
  <si>
    <t>30/06/2020</t>
  </si>
  <si>
    <t>POLIZZA INFORTUNI - REGOLAZIONE PREMIO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</si>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</sst>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9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9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30" borderId="25" xfId="46" applyNumberFormat="1" applyFont="1" applyFill="1" applyBorder="1" applyAlignment="1" applyProtection="1">
      <alignment horizontal="left" vertical="center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17" fillId="31" borderId="25" xfId="46" applyNumberFormat="1" applyFont="1" applyFill="1" applyBorder="1" applyAlignment="1" applyProtection="1">
      <alignment horizontal="center" vertical="center"/>
      <protection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s="62" customFormat="1" ht="22.5" customHeight="1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6" t="s">
        <v>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7" t="s">
        <v>55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89" t="s">
        <v>13</v>
      </c>
      <c r="AB4" s="190"/>
      <c r="AC4" s="190"/>
      <c r="AD4" s="190"/>
      <c r="AE4" s="190"/>
      <c r="AF4" s="190"/>
      <c r="AG4" s="191"/>
      <c r="AH4" s="32">
        <v>30</v>
      </c>
    </row>
    <row r="5" spans="1:34" s="15" customFormat="1" ht="22.5" customHeight="1">
      <c r="A5" s="187" t="s">
        <v>14</v>
      </c>
      <c r="B5" s="188"/>
      <c r="C5" s="192"/>
      <c r="D5" s="187" t="s">
        <v>15</v>
      </c>
      <c r="E5" s="188"/>
      <c r="F5" s="188"/>
      <c r="G5" s="188"/>
      <c r="H5" s="192"/>
      <c r="I5" s="187" t="s">
        <v>16</v>
      </c>
      <c r="J5" s="188"/>
      <c r="K5" s="192"/>
      <c r="L5" s="187" t="s">
        <v>1</v>
      </c>
      <c r="M5" s="188"/>
      <c r="N5" s="188"/>
      <c r="O5" s="187" t="s">
        <v>17</v>
      </c>
      <c r="P5" s="192"/>
      <c r="Q5" s="187" t="s">
        <v>18</v>
      </c>
      <c r="R5" s="188"/>
      <c r="S5" s="188"/>
      <c r="T5" s="192"/>
      <c r="U5" s="187" t="s">
        <v>19</v>
      </c>
      <c r="V5" s="188"/>
      <c r="W5" s="188"/>
      <c r="X5" s="58" t="s">
        <v>47</v>
      </c>
      <c r="Y5" s="187" t="s">
        <v>20</v>
      </c>
      <c r="Z5" s="192"/>
      <c r="AA5" s="193" t="s">
        <v>41</v>
      </c>
      <c r="AB5" s="194"/>
      <c r="AC5" s="194"/>
      <c r="AD5" s="194"/>
      <c r="AE5" s="194"/>
      <c r="AF5" s="194"/>
      <c r="AG5" s="194"/>
      <c r="AH5" s="195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1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4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0"/>
      <c r="P3" s="200"/>
      <c r="Q3" s="200"/>
      <c r="R3" s="201"/>
    </row>
    <row r="4" spans="1:18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1"/>
    </row>
    <row r="5" spans="1:18" s="62" customFormat="1" ht="22.5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202" t="s">
        <v>13</v>
      </c>
      <c r="L5" s="203"/>
      <c r="M5" s="203"/>
      <c r="N5" s="203"/>
      <c r="O5" s="203"/>
      <c r="P5" s="203"/>
      <c r="Q5" s="20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4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5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3" t="s">
        <v>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89"/>
      <c r="AE4" s="210"/>
      <c r="AF4" s="210"/>
      <c r="AG4" s="210"/>
      <c r="AH4" s="211"/>
      <c r="AI4" s="212"/>
    </row>
    <row r="5" spans="1:35" s="90" customFormat="1" ht="22.5" customHeight="1">
      <c r="A5" s="193" t="s">
        <v>14</v>
      </c>
      <c r="B5" s="213"/>
      <c r="C5" s="214"/>
      <c r="D5" s="193" t="s">
        <v>15</v>
      </c>
      <c r="E5" s="213"/>
      <c r="F5" s="213"/>
      <c r="G5" s="213"/>
      <c r="H5" s="213"/>
      <c r="I5" s="213"/>
      <c r="J5" s="213"/>
      <c r="K5" s="214"/>
      <c r="L5" s="193" t="s">
        <v>16</v>
      </c>
      <c r="M5" s="213"/>
      <c r="N5" s="214"/>
      <c r="O5" s="193" t="s">
        <v>1</v>
      </c>
      <c r="P5" s="213"/>
      <c r="Q5" s="213"/>
      <c r="R5" s="193" t="s">
        <v>17</v>
      </c>
      <c r="S5" s="214"/>
      <c r="T5" s="193" t="s">
        <v>18</v>
      </c>
      <c r="U5" s="213"/>
      <c r="V5" s="213"/>
      <c r="W5" s="214"/>
      <c r="X5" s="193" t="s">
        <v>19</v>
      </c>
      <c r="Y5" s="213"/>
      <c r="Z5" s="213"/>
      <c r="AA5" s="103" t="s">
        <v>47</v>
      </c>
      <c r="AB5" s="193" t="s">
        <v>20</v>
      </c>
      <c r="AC5" s="214"/>
      <c r="AD5" s="193" t="s">
        <v>62</v>
      </c>
      <c r="AE5" s="215"/>
      <c r="AF5" s="215"/>
      <c r="AG5" s="215"/>
      <c r="AH5" s="215"/>
      <c r="AI5" s="212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8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482.53</v>
      </c>
      <c r="H8" s="112">
        <v>18.56</v>
      </c>
      <c r="I8" s="143" t="s">
        <v>79</v>
      </c>
      <c r="J8" s="112">
        <f aca="true" t="shared" si="0" ref="J8:J33">IF(I8="SI",G8-H8,G8)</f>
        <v>463.96999999999997</v>
      </c>
      <c r="K8" s="151" t="s">
        <v>80</v>
      </c>
      <c r="L8" s="108">
        <v>2020</v>
      </c>
      <c r="M8" s="108">
        <v>7</v>
      </c>
      <c r="N8" s="109" t="s">
        <v>81</v>
      </c>
      <c r="O8" s="111" t="s">
        <v>82</v>
      </c>
      <c r="P8" s="109" t="s">
        <v>83</v>
      </c>
      <c r="Q8" s="109" t="s">
        <v>84</v>
      </c>
      <c r="R8" s="108">
        <v>1</v>
      </c>
      <c r="S8" s="111" t="s">
        <v>85</v>
      </c>
      <c r="T8" s="108">
        <v>1040502</v>
      </c>
      <c r="U8" s="108">
        <v>1890</v>
      </c>
      <c r="V8" s="108">
        <v>4</v>
      </c>
      <c r="W8" s="108">
        <v>1</v>
      </c>
      <c r="X8" s="113">
        <v>2019</v>
      </c>
      <c r="Y8" s="113">
        <v>218</v>
      </c>
      <c r="Z8" s="113">
        <v>0</v>
      </c>
      <c r="AA8" s="114" t="s">
        <v>86</v>
      </c>
      <c r="AB8" s="108">
        <v>314</v>
      </c>
      <c r="AC8" s="109" t="s">
        <v>86</v>
      </c>
      <c r="AD8" s="152" t="s">
        <v>87</v>
      </c>
      <c r="AE8" s="152" t="s">
        <v>86</v>
      </c>
      <c r="AF8" s="153">
        <f aca="true" t="shared" si="1" ref="AF8:AF33">AE8-AD8</f>
        <v>56</v>
      </c>
      <c r="AG8" s="154">
        <f aca="true" t="shared" si="2" ref="AG8:AG33">IF(AI8="SI",0,J8)</f>
        <v>463.96999999999997</v>
      </c>
      <c r="AH8" s="155">
        <f aca="true" t="shared" si="3" ref="AH8:AH33">AG8*AF8</f>
        <v>25982.32</v>
      </c>
      <c r="AI8" s="156"/>
    </row>
    <row r="9" spans="1:35" ht="15">
      <c r="A9" s="108">
        <v>2020</v>
      </c>
      <c r="B9" s="108">
        <v>8</v>
      </c>
      <c r="C9" s="109" t="s">
        <v>75</v>
      </c>
      <c r="D9" s="150" t="s">
        <v>76</v>
      </c>
      <c r="E9" s="109" t="s">
        <v>77</v>
      </c>
      <c r="F9" s="111" t="s">
        <v>78</v>
      </c>
      <c r="G9" s="112">
        <v>1850.92</v>
      </c>
      <c r="H9" s="112">
        <v>71.19</v>
      </c>
      <c r="I9" s="143" t="s">
        <v>79</v>
      </c>
      <c r="J9" s="112">
        <f t="shared" si="0"/>
        <v>1779.73</v>
      </c>
      <c r="K9" s="151" t="s">
        <v>80</v>
      </c>
      <c r="L9" s="108">
        <v>2020</v>
      </c>
      <c r="M9" s="108">
        <v>7</v>
      </c>
      <c r="N9" s="109" t="s">
        <v>81</v>
      </c>
      <c r="O9" s="111" t="s">
        <v>82</v>
      </c>
      <c r="P9" s="109" t="s">
        <v>83</v>
      </c>
      <c r="Q9" s="109" t="s">
        <v>84</v>
      </c>
      <c r="R9" s="108">
        <v>1</v>
      </c>
      <c r="S9" s="111" t="s">
        <v>85</v>
      </c>
      <c r="T9" s="108">
        <v>1040502</v>
      </c>
      <c r="U9" s="108">
        <v>1890</v>
      </c>
      <c r="V9" s="108">
        <v>4</v>
      </c>
      <c r="W9" s="108">
        <v>1</v>
      </c>
      <c r="X9" s="113">
        <v>2019</v>
      </c>
      <c r="Y9" s="113">
        <v>323</v>
      </c>
      <c r="Z9" s="113">
        <v>0</v>
      </c>
      <c r="AA9" s="114" t="s">
        <v>86</v>
      </c>
      <c r="AB9" s="108">
        <v>321</v>
      </c>
      <c r="AC9" s="109" t="s">
        <v>86</v>
      </c>
      <c r="AD9" s="152" t="s">
        <v>87</v>
      </c>
      <c r="AE9" s="152" t="s">
        <v>86</v>
      </c>
      <c r="AF9" s="153">
        <f t="shared" si="1"/>
        <v>56</v>
      </c>
      <c r="AG9" s="154">
        <f t="shared" si="2"/>
        <v>1779.73</v>
      </c>
      <c r="AH9" s="155">
        <f t="shared" si="3"/>
        <v>99664.88</v>
      </c>
      <c r="AI9" s="156"/>
    </row>
    <row r="10" spans="1:35" ht="15">
      <c r="A10" s="108">
        <v>2020</v>
      </c>
      <c r="B10" s="108">
        <v>9</v>
      </c>
      <c r="C10" s="109" t="s">
        <v>75</v>
      </c>
      <c r="D10" s="150" t="s">
        <v>88</v>
      </c>
      <c r="E10" s="109" t="s">
        <v>89</v>
      </c>
      <c r="F10" s="111" t="s">
        <v>90</v>
      </c>
      <c r="G10" s="112">
        <v>2822.8</v>
      </c>
      <c r="H10" s="112">
        <v>0</v>
      </c>
      <c r="I10" s="143" t="s">
        <v>91</v>
      </c>
      <c r="J10" s="112">
        <f t="shared" si="0"/>
        <v>2822.8</v>
      </c>
      <c r="K10" s="151" t="s">
        <v>92</v>
      </c>
      <c r="L10" s="108">
        <v>2020</v>
      </c>
      <c r="M10" s="108">
        <v>77</v>
      </c>
      <c r="N10" s="109" t="s">
        <v>75</v>
      </c>
      <c r="O10" s="111" t="s">
        <v>93</v>
      </c>
      <c r="P10" s="109" t="s">
        <v>94</v>
      </c>
      <c r="Q10" s="109" t="s">
        <v>95</v>
      </c>
      <c r="R10" s="108">
        <v>3</v>
      </c>
      <c r="S10" s="111" t="s">
        <v>96</v>
      </c>
      <c r="T10" s="108">
        <v>2010501</v>
      </c>
      <c r="U10" s="108">
        <v>6130</v>
      </c>
      <c r="V10" s="108">
        <v>9</v>
      </c>
      <c r="W10" s="108">
        <v>1</v>
      </c>
      <c r="X10" s="113">
        <v>2019</v>
      </c>
      <c r="Y10" s="113">
        <v>246</v>
      </c>
      <c r="Z10" s="113">
        <v>0</v>
      </c>
      <c r="AA10" s="114" t="s">
        <v>84</v>
      </c>
      <c r="AB10" s="108">
        <v>308</v>
      </c>
      <c r="AC10" s="109" t="s">
        <v>97</v>
      </c>
      <c r="AD10" s="152" t="s">
        <v>87</v>
      </c>
      <c r="AE10" s="152" t="s">
        <v>97</v>
      </c>
      <c r="AF10" s="153">
        <f t="shared" si="1"/>
        <v>54</v>
      </c>
      <c r="AG10" s="154">
        <f t="shared" si="2"/>
        <v>2822.8</v>
      </c>
      <c r="AH10" s="155">
        <f t="shared" si="3"/>
        <v>152431.2</v>
      </c>
      <c r="AI10" s="156"/>
    </row>
    <row r="11" spans="1:35" ht="15">
      <c r="A11" s="108">
        <v>2020</v>
      </c>
      <c r="B11" s="108">
        <v>12</v>
      </c>
      <c r="C11" s="109" t="s">
        <v>75</v>
      </c>
      <c r="D11" s="150" t="s">
        <v>98</v>
      </c>
      <c r="E11" s="109" t="s">
        <v>99</v>
      </c>
      <c r="F11" s="111" t="s">
        <v>100</v>
      </c>
      <c r="G11" s="112">
        <v>26269.38</v>
      </c>
      <c r="H11" s="112">
        <v>2388.13</v>
      </c>
      <c r="I11" s="143" t="s">
        <v>79</v>
      </c>
      <c r="J11" s="112">
        <f t="shared" si="0"/>
        <v>23881.25</v>
      </c>
      <c r="K11" s="151" t="s">
        <v>101</v>
      </c>
      <c r="L11" s="108">
        <v>2019</v>
      </c>
      <c r="M11" s="108">
        <v>4720</v>
      </c>
      <c r="N11" s="109" t="s">
        <v>102</v>
      </c>
      <c r="O11" s="111" t="s">
        <v>103</v>
      </c>
      <c r="P11" s="109" t="s">
        <v>104</v>
      </c>
      <c r="Q11" s="109" t="s">
        <v>84</v>
      </c>
      <c r="R11" s="108">
        <v>3</v>
      </c>
      <c r="S11" s="111" t="s">
        <v>96</v>
      </c>
      <c r="T11" s="108">
        <v>2010501</v>
      </c>
      <c r="U11" s="108">
        <v>6130</v>
      </c>
      <c r="V11" s="108">
        <v>9</v>
      </c>
      <c r="W11" s="108">
        <v>1</v>
      </c>
      <c r="X11" s="113">
        <v>2019</v>
      </c>
      <c r="Y11" s="113">
        <v>280</v>
      </c>
      <c r="Z11" s="113">
        <v>0</v>
      </c>
      <c r="AA11" s="114" t="s">
        <v>84</v>
      </c>
      <c r="AB11" s="108">
        <v>307</v>
      </c>
      <c r="AC11" s="109" t="s">
        <v>97</v>
      </c>
      <c r="AD11" s="152" t="s">
        <v>87</v>
      </c>
      <c r="AE11" s="152" t="s">
        <v>97</v>
      </c>
      <c r="AF11" s="153">
        <f t="shared" si="1"/>
        <v>54</v>
      </c>
      <c r="AG11" s="154">
        <f t="shared" si="2"/>
        <v>23881.25</v>
      </c>
      <c r="AH11" s="155">
        <f t="shared" si="3"/>
        <v>1289587.5</v>
      </c>
      <c r="AI11" s="156"/>
    </row>
    <row r="12" spans="1:35" ht="15">
      <c r="A12" s="108">
        <v>2020</v>
      </c>
      <c r="B12" s="108">
        <v>13</v>
      </c>
      <c r="C12" s="109" t="s">
        <v>75</v>
      </c>
      <c r="D12" s="150" t="s">
        <v>105</v>
      </c>
      <c r="E12" s="109" t="s">
        <v>102</v>
      </c>
      <c r="F12" s="111" t="s">
        <v>106</v>
      </c>
      <c r="G12" s="112">
        <v>347.92</v>
      </c>
      <c r="H12" s="112">
        <v>31.63</v>
      </c>
      <c r="I12" s="143" t="s">
        <v>79</v>
      </c>
      <c r="J12" s="112">
        <f t="shared" si="0"/>
        <v>316.29</v>
      </c>
      <c r="K12" s="151" t="s">
        <v>84</v>
      </c>
      <c r="L12" s="108">
        <v>2020</v>
      </c>
      <c r="M12" s="108">
        <v>11</v>
      </c>
      <c r="N12" s="109" t="s">
        <v>81</v>
      </c>
      <c r="O12" s="111" t="s">
        <v>107</v>
      </c>
      <c r="P12" s="109" t="s">
        <v>108</v>
      </c>
      <c r="Q12" s="109" t="s">
        <v>108</v>
      </c>
      <c r="R12" s="108">
        <v>1</v>
      </c>
      <c r="S12" s="111" t="s">
        <v>85</v>
      </c>
      <c r="T12" s="108">
        <v>1090503</v>
      </c>
      <c r="U12" s="108">
        <v>3550</v>
      </c>
      <c r="V12" s="108">
        <v>2</v>
      </c>
      <c r="W12" s="108">
        <v>1</v>
      </c>
      <c r="X12" s="113">
        <v>2019</v>
      </c>
      <c r="Y12" s="113">
        <v>3</v>
      </c>
      <c r="Z12" s="113">
        <v>0</v>
      </c>
      <c r="AA12" s="114" t="s">
        <v>86</v>
      </c>
      <c r="AB12" s="108">
        <v>317</v>
      </c>
      <c r="AC12" s="109" t="s">
        <v>86</v>
      </c>
      <c r="AD12" s="152" t="s">
        <v>87</v>
      </c>
      <c r="AE12" s="152" t="s">
        <v>86</v>
      </c>
      <c r="AF12" s="153">
        <f t="shared" si="1"/>
        <v>56</v>
      </c>
      <c r="AG12" s="154">
        <f t="shared" si="2"/>
        <v>316.29</v>
      </c>
      <c r="AH12" s="155">
        <f t="shared" si="3"/>
        <v>17712.24</v>
      </c>
      <c r="AI12" s="156"/>
    </row>
    <row r="13" spans="1:35" ht="15">
      <c r="A13" s="108">
        <v>2020</v>
      </c>
      <c r="B13" s="108">
        <v>13</v>
      </c>
      <c r="C13" s="109" t="s">
        <v>75</v>
      </c>
      <c r="D13" s="150" t="s">
        <v>105</v>
      </c>
      <c r="E13" s="109" t="s">
        <v>102</v>
      </c>
      <c r="F13" s="111" t="s">
        <v>106</v>
      </c>
      <c r="G13" s="112">
        <v>780.16</v>
      </c>
      <c r="H13" s="112">
        <v>70.92</v>
      </c>
      <c r="I13" s="143" t="s">
        <v>79</v>
      </c>
      <c r="J13" s="112">
        <f t="shared" si="0"/>
        <v>709.24</v>
      </c>
      <c r="K13" s="151" t="s">
        <v>84</v>
      </c>
      <c r="L13" s="108">
        <v>2020</v>
      </c>
      <c r="M13" s="108">
        <v>11</v>
      </c>
      <c r="N13" s="109" t="s">
        <v>81</v>
      </c>
      <c r="O13" s="111" t="s">
        <v>107</v>
      </c>
      <c r="P13" s="109" t="s">
        <v>108</v>
      </c>
      <c r="Q13" s="109" t="s">
        <v>108</v>
      </c>
      <c r="R13" s="108">
        <v>1</v>
      </c>
      <c r="S13" s="111" t="s">
        <v>85</v>
      </c>
      <c r="T13" s="108">
        <v>1090502</v>
      </c>
      <c r="U13" s="108">
        <v>3540</v>
      </c>
      <c r="V13" s="108">
        <v>2</v>
      </c>
      <c r="W13" s="108">
        <v>1</v>
      </c>
      <c r="X13" s="113">
        <v>2019</v>
      </c>
      <c r="Y13" s="113">
        <v>345</v>
      </c>
      <c r="Z13" s="113">
        <v>0</v>
      </c>
      <c r="AA13" s="114" t="s">
        <v>86</v>
      </c>
      <c r="AB13" s="108">
        <v>315</v>
      </c>
      <c r="AC13" s="109" t="s">
        <v>86</v>
      </c>
      <c r="AD13" s="152" t="s">
        <v>87</v>
      </c>
      <c r="AE13" s="152" t="s">
        <v>86</v>
      </c>
      <c r="AF13" s="153">
        <f t="shared" si="1"/>
        <v>56</v>
      </c>
      <c r="AG13" s="154">
        <f t="shared" si="2"/>
        <v>709.24</v>
      </c>
      <c r="AH13" s="155">
        <f t="shared" si="3"/>
        <v>39717.44</v>
      </c>
      <c r="AI13" s="156"/>
    </row>
    <row r="14" spans="1:35" ht="15">
      <c r="A14" s="108">
        <v>2020</v>
      </c>
      <c r="B14" s="108">
        <v>13</v>
      </c>
      <c r="C14" s="109" t="s">
        <v>75</v>
      </c>
      <c r="D14" s="150" t="s">
        <v>105</v>
      </c>
      <c r="E14" s="109" t="s">
        <v>102</v>
      </c>
      <c r="F14" s="111" t="s">
        <v>106</v>
      </c>
      <c r="G14" s="112">
        <v>287.2</v>
      </c>
      <c r="H14" s="112">
        <v>26.11</v>
      </c>
      <c r="I14" s="143" t="s">
        <v>79</v>
      </c>
      <c r="J14" s="112">
        <f t="shared" si="0"/>
        <v>261.09</v>
      </c>
      <c r="K14" s="151" t="s">
        <v>84</v>
      </c>
      <c r="L14" s="108">
        <v>2020</v>
      </c>
      <c r="M14" s="108">
        <v>11</v>
      </c>
      <c r="N14" s="109" t="s">
        <v>81</v>
      </c>
      <c r="O14" s="111" t="s">
        <v>107</v>
      </c>
      <c r="P14" s="109" t="s">
        <v>108</v>
      </c>
      <c r="Q14" s="109" t="s">
        <v>108</v>
      </c>
      <c r="R14" s="108">
        <v>1</v>
      </c>
      <c r="S14" s="111" t="s">
        <v>85</v>
      </c>
      <c r="T14" s="108">
        <v>1090503</v>
      </c>
      <c r="U14" s="108">
        <v>3550</v>
      </c>
      <c r="V14" s="108">
        <v>2</v>
      </c>
      <c r="W14" s="108">
        <v>2</v>
      </c>
      <c r="X14" s="113">
        <v>2019</v>
      </c>
      <c r="Y14" s="113">
        <v>346</v>
      </c>
      <c r="Z14" s="113">
        <v>0</v>
      </c>
      <c r="AA14" s="114" t="s">
        <v>86</v>
      </c>
      <c r="AB14" s="108">
        <v>318</v>
      </c>
      <c r="AC14" s="109" t="s">
        <v>86</v>
      </c>
      <c r="AD14" s="152" t="s">
        <v>87</v>
      </c>
      <c r="AE14" s="152" t="s">
        <v>86</v>
      </c>
      <c r="AF14" s="153">
        <f t="shared" si="1"/>
        <v>56</v>
      </c>
      <c r="AG14" s="154">
        <f t="shared" si="2"/>
        <v>261.09</v>
      </c>
      <c r="AH14" s="155">
        <f t="shared" si="3"/>
        <v>14621.039999999999</v>
      </c>
      <c r="AI14" s="156"/>
    </row>
    <row r="15" spans="1:35" ht="15">
      <c r="A15" s="108">
        <v>2020</v>
      </c>
      <c r="B15" s="108">
        <v>13</v>
      </c>
      <c r="C15" s="109" t="s">
        <v>75</v>
      </c>
      <c r="D15" s="150" t="s">
        <v>105</v>
      </c>
      <c r="E15" s="109" t="s">
        <v>102</v>
      </c>
      <c r="F15" s="111" t="s">
        <v>106</v>
      </c>
      <c r="G15" s="112">
        <v>389.67</v>
      </c>
      <c r="H15" s="112">
        <v>35.42</v>
      </c>
      <c r="I15" s="143" t="s">
        <v>79</v>
      </c>
      <c r="J15" s="112">
        <f t="shared" si="0"/>
        <v>354.25</v>
      </c>
      <c r="K15" s="151" t="s">
        <v>84</v>
      </c>
      <c r="L15" s="108">
        <v>2020</v>
      </c>
      <c r="M15" s="108">
        <v>11</v>
      </c>
      <c r="N15" s="109" t="s">
        <v>81</v>
      </c>
      <c r="O15" s="111" t="s">
        <v>107</v>
      </c>
      <c r="P15" s="109" t="s">
        <v>108</v>
      </c>
      <c r="Q15" s="109" t="s">
        <v>108</v>
      </c>
      <c r="R15" s="108">
        <v>1</v>
      </c>
      <c r="S15" s="111" t="s">
        <v>85</v>
      </c>
      <c r="T15" s="108">
        <v>1090503</v>
      </c>
      <c r="U15" s="108">
        <v>3550</v>
      </c>
      <c r="V15" s="108">
        <v>2</v>
      </c>
      <c r="W15" s="108">
        <v>4</v>
      </c>
      <c r="X15" s="113">
        <v>2019</v>
      </c>
      <c r="Y15" s="113">
        <v>347</v>
      </c>
      <c r="Z15" s="113">
        <v>0</v>
      </c>
      <c r="AA15" s="114" t="s">
        <v>86</v>
      </c>
      <c r="AB15" s="108">
        <v>319</v>
      </c>
      <c r="AC15" s="109" t="s">
        <v>86</v>
      </c>
      <c r="AD15" s="152" t="s">
        <v>87</v>
      </c>
      <c r="AE15" s="152" t="s">
        <v>86</v>
      </c>
      <c r="AF15" s="153">
        <f t="shared" si="1"/>
        <v>56</v>
      </c>
      <c r="AG15" s="154">
        <f t="shared" si="2"/>
        <v>354.25</v>
      </c>
      <c r="AH15" s="155">
        <f t="shared" si="3"/>
        <v>19838</v>
      </c>
      <c r="AI15" s="156"/>
    </row>
    <row r="16" spans="1:35" ht="15">
      <c r="A16" s="108">
        <v>2020</v>
      </c>
      <c r="B16" s="108">
        <v>13</v>
      </c>
      <c r="C16" s="109" t="s">
        <v>75</v>
      </c>
      <c r="D16" s="150" t="s">
        <v>105</v>
      </c>
      <c r="E16" s="109" t="s">
        <v>102</v>
      </c>
      <c r="F16" s="111" t="s">
        <v>106</v>
      </c>
      <c r="G16" s="112">
        <v>4027.55</v>
      </c>
      <c r="H16" s="112">
        <v>366.15</v>
      </c>
      <c r="I16" s="143" t="s">
        <v>79</v>
      </c>
      <c r="J16" s="112">
        <f t="shared" si="0"/>
        <v>3661.4</v>
      </c>
      <c r="K16" s="151" t="s">
        <v>84</v>
      </c>
      <c r="L16" s="108">
        <v>2020</v>
      </c>
      <c r="M16" s="108">
        <v>11</v>
      </c>
      <c r="N16" s="109" t="s">
        <v>81</v>
      </c>
      <c r="O16" s="111" t="s">
        <v>107</v>
      </c>
      <c r="P16" s="109" t="s">
        <v>108</v>
      </c>
      <c r="Q16" s="109" t="s">
        <v>108</v>
      </c>
      <c r="R16" s="108">
        <v>1</v>
      </c>
      <c r="S16" s="111" t="s">
        <v>85</v>
      </c>
      <c r="T16" s="108">
        <v>1090503</v>
      </c>
      <c r="U16" s="108">
        <v>3550</v>
      </c>
      <c r="V16" s="108">
        <v>2</v>
      </c>
      <c r="W16" s="108">
        <v>1</v>
      </c>
      <c r="X16" s="113">
        <v>2020</v>
      </c>
      <c r="Y16" s="113">
        <v>2</v>
      </c>
      <c r="Z16" s="113">
        <v>0</v>
      </c>
      <c r="AA16" s="114" t="s">
        <v>86</v>
      </c>
      <c r="AB16" s="108">
        <v>316</v>
      </c>
      <c r="AC16" s="109" t="s">
        <v>86</v>
      </c>
      <c r="AD16" s="152" t="s">
        <v>87</v>
      </c>
      <c r="AE16" s="152" t="s">
        <v>86</v>
      </c>
      <c r="AF16" s="153">
        <f t="shared" si="1"/>
        <v>56</v>
      </c>
      <c r="AG16" s="154">
        <f t="shared" si="2"/>
        <v>3661.4</v>
      </c>
      <c r="AH16" s="155">
        <f t="shared" si="3"/>
        <v>205038.4</v>
      </c>
      <c r="AI16" s="156"/>
    </row>
    <row r="17" spans="1:35" ht="15">
      <c r="A17" s="108">
        <v>2020</v>
      </c>
      <c r="B17" s="108">
        <v>42</v>
      </c>
      <c r="C17" s="109" t="s">
        <v>109</v>
      </c>
      <c r="D17" s="150" t="s">
        <v>110</v>
      </c>
      <c r="E17" s="109" t="s">
        <v>111</v>
      </c>
      <c r="F17" s="111" t="s">
        <v>112</v>
      </c>
      <c r="G17" s="112">
        <v>5832.5</v>
      </c>
      <c r="H17" s="112">
        <v>530.23</v>
      </c>
      <c r="I17" s="143" t="s">
        <v>79</v>
      </c>
      <c r="J17" s="112">
        <f t="shared" si="0"/>
        <v>5302.27</v>
      </c>
      <c r="K17" s="151" t="s">
        <v>84</v>
      </c>
      <c r="L17" s="108">
        <v>2020</v>
      </c>
      <c r="M17" s="108">
        <v>428</v>
      </c>
      <c r="N17" s="109" t="s">
        <v>113</v>
      </c>
      <c r="O17" s="111" t="s">
        <v>107</v>
      </c>
      <c r="P17" s="109" t="s">
        <v>108</v>
      </c>
      <c r="Q17" s="109" t="s">
        <v>108</v>
      </c>
      <c r="R17" s="108">
        <v>1</v>
      </c>
      <c r="S17" s="111" t="s">
        <v>85</v>
      </c>
      <c r="T17" s="108">
        <v>1090503</v>
      </c>
      <c r="U17" s="108">
        <v>3550</v>
      </c>
      <c r="V17" s="108">
        <v>2</v>
      </c>
      <c r="W17" s="108">
        <v>1</v>
      </c>
      <c r="X17" s="113">
        <v>2020</v>
      </c>
      <c r="Y17" s="113">
        <v>2</v>
      </c>
      <c r="Z17" s="113">
        <v>0</v>
      </c>
      <c r="AA17" s="114" t="s">
        <v>114</v>
      </c>
      <c r="AB17" s="108">
        <v>445</v>
      </c>
      <c r="AC17" s="109" t="s">
        <v>114</v>
      </c>
      <c r="AD17" s="152" t="s">
        <v>115</v>
      </c>
      <c r="AE17" s="152" t="s">
        <v>114</v>
      </c>
      <c r="AF17" s="153">
        <f t="shared" si="1"/>
        <v>70</v>
      </c>
      <c r="AG17" s="154">
        <f t="shared" si="2"/>
        <v>5302.27</v>
      </c>
      <c r="AH17" s="155">
        <f t="shared" si="3"/>
        <v>371158.9</v>
      </c>
      <c r="AI17" s="156"/>
    </row>
    <row r="18" spans="1:35" ht="15">
      <c r="A18" s="108">
        <v>2020</v>
      </c>
      <c r="B18" s="108">
        <v>49</v>
      </c>
      <c r="C18" s="109" t="s">
        <v>116</v>
      </c>
      <c r="D18" s="150" t="s">
        <v>117</v>
      </c>
      <c r="E18" s="109" t="s">
        <v>113</v>
      </c>
      <c r="F18" s="111" t="s">
        <v>118</v>
      </c>
      <c r="G18" s="112">
        <v>6450</v>
      </c>
      <c r="H18" s="112">
        <v>0</v>
      </c>
      <c r="I18" s="143" t="s">
        <v>79</v>
      </c>
      <c r="J18" s="112">
        <f t="shared" si="0"/>
        <v>6450</v>
      </c>
      <c r="K18" s="151" t="s">
        <v>119</v>
      </c>
      <c r="L18" s="108">
        <v>2020</v>
      </c>
      <c r="M18" s="108">
        <v>531</v>
      </c>
      <c r="N18" s="109" t="s">
        <v>120</v>
      </c>
      <c r="O18" s="111" t="s">
        <v>121</v>
      </c>
      <c r="P18" s="109" t="s">
        <v>122</v>
      </c>
      <c r="Q18" s="109" t="s">
        <v>122</v>
      </c>
      <c r="R18" s="108">
        <v>1</v>
      </c>
      <c r="S18" s="111" t="s">
        <v>85</v>
      </c>
      <c r="T18" s="108">
        <v>2080101</v>
      </c>
      <c r="U18" s="108">
        <v>8230</v>
      </c>
      <c r="V18" s="108">
        <v>4</v>
      </c>
      <c r="W18" s="108">
        <v>1</v>
      </c>
      <c r="X18" s="113">
        <v>2019</v>
      </c>
      <c r="Y18" s="113">
        <v>285</v>
      </c>
      <c r="Z18" s="113">
        <v>0</v>
      </c>
      <c r="AA18" s="114" t="s">
        <v>84</v>
      </c>
      <c r="AB18" s="108">
        <v>310</v>
      </c>
      <c r="AC18" s="109" t="s">
        <v>86</v>
      </c>
      <c r="AD18" s="152" t="s">
        <v>123</v>
      </c>
      <c r="AE18" s="152" t="s">
        <v>86</v>
      </c>
      <c r="AF18" s="153">
        <f t="shared" si="1"/>
        <v>21</v>
      </c>
      <c r="AG18" s="154">
        <f t="shared" si="2"/>
        <v>6450</v>
      </c>
      <c r="AH18" s="155">
        <f t="shared" si="3"/>
        <v>135450</v>
      </c>
      <c r="AI18" s="156"/>
    </row>
    <row r="19" spans="1:35" ht="15">
      <c r="A19" s="108">
        <v>2020</v>
      </c>
      <c r="B19" s="108">
        <v>49</v>
      </c>
      <c r="C19" s="109" t="s">
        <v>116</v>
      </c>
      <c r="D19" s="150" t="s">
        <v>117</v>
      </c>
      <c r="E19" s="109" t="s">
        <v>113</v>
      </c>
      <c r="F19" s="111" t="s">
        <v>118</v>
      </c>
      <c r="G19" s="112">
        <v>50</v>
      </c>
      <c r="H19" s="112">
        <v>0</v>
      </c>
      <c r="I19" s="143" t="s">
        <v>79</v>
      </c>
      <c r="J19" s="112">
        <f t="shared" si="0"/>
        <v>50</v>
      </c>
      <c r="K19" s="151" t="s">
        <v>119</v>
      </c>
      <c r="L19" s="108">
        <v>2020</v>
      </c>
      <c r="M19" s="108">
        <v>531</v>
      </c>
      <c r="N19" s="109" t="s">
        <v>120</v>
      </c>
      <c r="O19" s="111" t="s">
        <v>121</v>
      </c>
      <c r="P19" s="109" t="s">
        <v>122</v>
      </c>
      <c r="Q19" s="109" t="s">
        <v>122</v>
      </c>
      <c r="R19" s="108">
        <v>1</v>
      </c>
      <c r="S19" s="111" t="s">
        <v>85</v>
      </c>
      <c r="T19" s="108">
        <v>1080103</v>
      </c>
      <c r="U19" s="108">
        <v>2780</v>
      </c>
      <c r="V19" s="108">
        <v>4</v>
      </c>
      <c r="W19" s="108">
        <v>1</v>
      </c>
      <c r="X19" s="113">
        <v>2019</v>
      </c>
      <c r="Y19" s="113">
        <v>286</v>
      </c>
      <c r="Z19" s="113">
        <v>0</v>
      </c>
      <c r="AA19" s="114" t="s">
        <v>84</v>
      </c>
      <c r="AB19" s="108">
        <v>309</v>
      </c>
      <c r="AC19" s="109" t="s">
        <v>86</v>
      </c>
      <c r="AD19" s="152" t="s">
        <v>123</v>
      </c>
      <c r="AE19" s="152" t="s">
        <v>86</v>
      </c>
      <c r="AF19" s="153">
        <f t="shared" si="1"/>
        <v>21</v>
      </c>
      <c r="AG19" s="154">
        <f t="shared" si="2"/>
        <v>50</v>
      </c>
      <c r="AH19" s="155">
        <f t="shared" si="3"/>
        <v>1050</v>
      </c>
      <c r="AI19" s="156"/>
    </row>
    <row r="20" spans="1:35" ht="15">
      <c r="A20" s="108">
        <v>2020</v>
      </c>
      <c r="B20" s="108">
        <v>52</v>
      </c>
      <c r="C20" s="109" t="s">
        <v>116</v>
      </c>
      <c r="D20" s="150" t="s">
        <v>124</v>
      </c>
      <c r="E20" s="109" t="s">
        <v>125</v>
      </c>
      <c r="F20" s="111" t="s">
        <v>126</v>
      </c>
      <c r="G20" s="112">
        <v>2885.22</v>
      </c>
      <c r="H20" s="112">
        <v>110.97</v>
      </c>
      <c r="I20" s="143" t="s">
        <v>79</v>
      </c>
      <c r="J20" s="112">
        <f t="shared" si="0"/>
        <v>2774.25</v>
      </c>
      <c r="K20" s="151" t="s">
        <v>80</v>
      </c>
      <c r="L20" s="108">
        <v>2020</v>
      </c>
      <c r="M20" s="108">
        <v>560</v>
      </c>
      <c r="N20" s="109" t="s">
        <v>116</v>
      </c>
      <c r="O20" s="111" t="s">
        <v>82</v>
      </c>
      <c r="P20" s="109" t="s">
        <v>83</v>
      </c>
      <c r="Q20" s="109" t="s">
        <v>84</v>
      </c>
      <c r="R20" s="108">
        <v>1</v>
      </c>
      <c r="S20" s="111" t="s">
        <v>85</v>
      </c>
      <c r="T20" s="108">
        <v>1040502</v>
      </c>
      <c r="U20" s="108">
        <v>1890</v>
      </c>
      <c r="V20" s="108">
        <v>4</v>
      </c>
      <c r="W20" s="108">
        <v>1</v>
      </c>
      <c r="X20" s="113">
        <v>2020</v>
      </c>
      <c r="Y20" s="113">
        <v>219</v>
      </c>
      <c r="Z20" s="113">
        <v>0</v>
      </c>
      <c r="AA20" s="114" t="s">
        <v>127</v>
      </c>
      <c r="AB20" s="108">
        <v>406</v>
      </c>
      <c r="AC20" s="109" t="s">
        <v>127</v>
      </c>
      <c r="AD20" s="152" t="s">
        <v>123</v>
      </c>
      <c r="AE20" s="152" t="s">
        <v>127</v>
      </c>
      <c r="AF20" s="153">
        <f t="shared" si="1"/>
        <v>52</v>
      </c>
      <c r="AG20" s="154">
        <f t="shared" si="2"/>
        <v>2774.25</v>
      </c>
      <c r="AH20" s="155">
        <f t="shared" si="3"/>
        <v>144261</v>
      </c>
      <c r="AI20" s="156"/>
    </row>
    <row r="21" spans="1:35" ht="15">
      <c r="A21" s="108">
        <v>2020</v>
      </c>
      <c r="B21" s="108">
        <v>58</v>
      </c>
      <c r="C21" s="109" t="s">
        <v>128</v>
      </c>
      <c r="D21" s="150" t="s">
        <v>129</v>
      </c>
      <c r="E21" s="109" t="s">
        <v>130</v>
      </c>
      <c r="F21" s="111" t="s">
        <v>131</v>
      </c>
      <c r="G21" s="112">
        <v>1549.13</v>
      </c>
      <c r="H21" s="112">
        <v>140.83</v>
      </c>
      <c r="I21" s="143" t="s">
        <v>79</v>
      </c>
      <c r="J21" s="112">
        <f t="shared" si="0"/>
        <v>1408.3000000000002</v>
      </c>
      <c r="K21" s="151" t="s">
        <v>84</v>
      </c>
      <c r="L21" s="108">
        <v>2020</v>
      </c>
      <c r="M21" s="108">
        <v>683</v>
      </c>
      <c r="N21" s="109" t="s">
        <v>132</v>
      </c>
      <c r="O21" s="111" t="s">
        <v>107</v>
      </c>
      <c r="P21" s="109" t="s">
        <v>108</v>
      </c>
      <c r="Q21" s="109" t="s">
        <v>108</v>
      </c>
      <c r="R21" s="108">
        <v>1</v>
      </c>
      <c r="S21" s="111" t="s">
        <v>85</v>
      </c>
      <c r="T21" s="108">
        <v>1090503</v>
      </c>
      <c r="U21" s="108">
        <v>3550</v>
      </c>
      <c r="V21" s="108">
        <v>2</v>
      </c>
      <c r="W21" s="108">
        <v>1</v>
      </c>
      <c r="X21" s="113">
        <v>2020</v>
      </c>
      <c r="Y21" s="113">
        <v>2</v>
      </c>
      <c r="Z21" s="113">
        <v>0</v>
      </c>
      <c r="AA21" s="114" t="s">
        <v>133</v>
      </c>
      <c r="AB21" s="108">
        <v>428</v>
      </c>
      <c r="AC21" s="109" t="s">
        <v>133</v>
      </c>
      <c r="AD21" s="152" t="s">
        <v>134</v>
      </c>
      <c r="AE21" s="152" t="s">
        <v>133</v>
      </c>
      <c r="AF21" s="153">
        <f t="shared" si="1"/>
        <v>50</v>
      </c>
      <c r="AG21" s="154">
        <f t="shared" si="2"/>
        <v>1408.3000000000002</v>
      </c>
      <c r="AH21" s="155">
        <f t="shared" si="3"/>
        <v>70415.00000000001</v>
      </c>
      <c r="AI21" s="156"/>
    </row>
    <row r="22" spans="1:35" ht="15">
      <c r="A22" s="108">
        <v>2020</v>
      </c>
      <c r="B22" s="108">
        <v>59</v>
      </c>
      <c r="C22" s="109" t="s">
        <v>128</v>
      </c>
      <c r="D22" s="150" t="s">
        <v>135</v>
      </c>
      <c r="E22" s="109" t="s">
        <v>130</v>
      </c>
      <c r="F22" s="111" t="s">
        <v>136</v>
      </c>
      <c r="G22" s="112">
        <v>-1771.61</v>
      </c>
      <c r="H22" s="112">
        <v>-161.06</v>
      </c>
      <c r="I22" s="143" t="s">
        <v>79</v>
      </c>
      <c r="J22" s="112">
        <f t="shared" si="0"/>
        <v>-1610.55</v>
      </c>
      <c r="K22" s="151" t="s">
        <v>84</v>
      </c>
      <c r="L22" s="108">
        <v>2020</v>
      </c>
      <c r="M22" s="108">
        <v>698</v>
      </c>
      <c r="N22" s="109" t="s">
        <v>132</v>
      </c>
      <c r="O22" s="111" t="s">
        <v>107</v>
      </c>
      <c r="P22" s="109" t="s">
        <v>108</v>
      </c>
      <c r="Q22" s="109" t="s">
        <v>108</v>
      </c>
      <c r="R22" s="108">
        <v>1</v>
      </c>
      <c r="S22" s="111" t="s">
        <v>85</v>
      </c>
      <c r="T22" s="108">
        <v>1090503</v>
      </c>
      <c r="U22" s="108">
        <v>3550</v>
      </c>
      <c r="V22" s="108">
        <v>2</v>
      </c>
      <c r="W22" s="108">
        <v>1</v>
      </c>
      <c r="X22" s="113">
        <v>2020</v>
      </c>
      <c r="Y22" s="113">
        <v>2</v>
      </c>
      <c r="Z22" s="113">
        <v>0</v>
      </c>
      <c r="AA22" s="114" t="s">
        <v>114</v>
      </c>
      <c r="AB22" s="108">
        <v>445</v>
      </c>
      <c r="AC22" s="109" t="s">
        <v>114</v>
      </c>
      <c r="AD22" s="152" t="s">
        <v>134</v>
      </c>
      <c r="AE22" s="152" t="s">
        <v>114</v>
      </c>
      <c r="AF22" s="153">
        <f t="shared" si="1"/>
        <v>54</v>
      </c>
      <c r="AG22" s="154">
        <f t="shared" si="2"/>
        <v>-1610.55</v>
      </c>
      <c r="AH22" s="155">
        <f t="shared" si="3"/>
        <v>-86969.7</v>
      </c>
      <c r="AI22" s="156"/>
    </row>
    <row r="23" spans="1:35" ht="15">
      <c r="A23" s="108">
        <v>2020</v>
      </c>
      <c r="B23" s="108">
        <v>60</v>
      </c>
      <c r="C23" s="109" t="s">
        <v>137</v>
      </c>
      <c r="D23" s="150" t="s">
        <v>138</v>
      </c>
      <c r="E23" s="109" t="s">
        <v>139</v>
      </c>
      <c r="F23" s="111" t="s">
        <v>140</v>
      </c>
      <c r="G23" s="112">
        <v>3500</v>
      </c>
      <c r="H23" s="112">
        <v>631.15</v>
      </c>
      <c r="I23" s="143" t="s">
        <v>79</v>
      </c>
      <c r="J23" s="112">
        <f t="shared" si="0"/>
        <v>2868.85</v>
      </c>
      <c r="K23" s="151" t="s">
        <v>141</v>
      </c>
      <c r="L23" s="108">
        <v>2020</v>
      </c>
      <c r="M23" s="108">
        <v>742</v>
      </c>
      <c r="N23" s="109" t="s">
        <v>137</v>
      </c>
      <c r="O23" s="111" t="s">
        <v>142</v>
      </c>
      <c r="P23" s="109" t="s">
        <v>143</v>
      </c>
      <c r="Q23" s="109" t="s">
        <v>144</v>
      </c>
      <c r="R23" s="108">
        <v>3</v>
      </c>
      <c r="S23" s="111" t="s">
        <v>96</v>
      </c>
      <c r="T23" s="108">
        <v>1080103</v>
      </c>
      <c r="U23" s="108">
        <v>2780</v>
      </c>
      <c r="V23" s="108">
        <v>4</v>
      </c>
      <c r="W23" s="108">
        <v>1</v>
      </c>
      <c r="X23" s="113">
        <v>2020</v>
      </c>
      <c r="Y23" s="113">
        <v>69</v>
      </c>
      <c r="Z23" s="113">
        <v>0</v>
      </c>
      <c r="AA23" s="114" t="s">
        <v>145</v>
      </c>
      <c r="AB23" s="108">
        <v>485</v>
      </c>
      <c r="AC23" s="109" t="s">
        <v>145</v>
      </c>
      <c r="AD23" s="152" t="s">
        <v>146</v>
      </c>
      <c r="AE23" s="152" t="s">
        <v>145</v>
      </c>
      <c r="AF23" s="153">
        <f t="shared" si="1"/>
        <v>68</v>
      </c>
      <c r="AG23" s="154">
        <f t="shared" si="2"/>
        <v>2868.85</v>
      </c>
      <c r="AH23" s="155">
        <f t="shared" si="3"/>
        <v>195081.8</v>
      </c>
      <c r="AI23" s="156"/>
    </row>
    <row r="24" spans="1:35" ht="15">
      <c r="A24" s="108">
        <v>2020</v>
      </c>
      <c r="B24" s="108">
        <v>60</v>
      </c>
      <c r="C24" s="109" t="s">
        <v>137</v>
      </c>
      <c r="D24" s="150" t="s">
        <v>138</v>
      </c>
      <c r="E24" s="109" t="s">
        <v>139</v>
      </c>
      <c r="F24" s="111" t="s">
        <v>140</v>
      </c>
      <c r="G24" s="112">
        <v>465</v>
      </c>
      <c r="H24" s="112">
        <v>83.85</v>
      </c>
      <c r="I24" s="143" t="s">
        <v>79</v>
      </c>
      <c r="J24" s="112">
        <f t="shared" si="0"/>
        <v>381.15</v>
      </c>
      <c r="K24" s="151" t="s">
        <v>141</v>
      </c>
      <c r="L24" s="108">
        <v>2020</v>
      </c>
      <c r="M24" s="108">
        <v>742</v>
      </c>
      <c r="N24" s="109" t="s">
        <v>137</v>
      </c>
      <c r="O24" s="111" t="s">
        <v>142</v>
      </c>
      <c r="P24" s="109" t="s">
        <v>143</v>
      </c>
      <c r="Q24" s="109" t="s">
        <v>144</v>
      </c>
      <c r="R24" s="108">
        <v>3</v>
      </c>
      <c r="S24" s="111" t="s">
        <v>96</v>
      </c>
      <c r="T24" s="108">
        <v>1080102</v>
      </c>
      <c r="U24" s="108">
        <v>2770</v>
      </c>
      <c r="V24" s="108">
        <v>6</v>
      </c>
      <c r="W24" s="108">
        <v>1</v>
      </c>
      <c r="X24" s="113">
        <v>2020</v>
      </c>
      <c r="Y24" s="113">
        <v>68</v>
      </c>
      <c r="Z24" s="113">
        <v>0</v>
      </c>
      <c r="AA24" s="114" t="s">
        <v>145</v>
      </c>
      <c r="AB24" s="108">
        <v>484</v>
      </c>
      <c r="AC24" s="109" t="s">
        <v>145</v>
      </c>
      <c r="AD24" s="152" t="s">
        <v>146</v>
      </c>
      <c r="AE24" s="152" t="s">
        <v>145</v>
      </c>
      <c r="AF24" s="153">
        <f t="shared" si="1"/>
        <v>68</v>
      </c>
      <c r="AG24" s="154">
        <f t="shared" si="2"/>
        <v>381.15</v>
      </c>
      <c r="AH24" s="155">
        <f t="shared" si="3"/>
        <v>25918.199999999997</v>
      </c>
      <c r="AI24" s="156"/>
    </row>
    <row r="25" spans="1:35" ht="15">
      <c r="A25" s="108">
        <v>2020</v>
      </c>
      <c r="B25" s="108">
        <v>69</v>
      </c>
      <c r="C25" s="109" t="s">
        <v>147</v>
      </c>
      <c r="D25" s="150" t="s">
        <v>148</v>
      </c>
      <c r="E25" s="109" t="s">
        <v>149</v>
      </c>
      <c r="F25" s="111" t="s">
        <v>150</v>
      </c>
      <c r="G25" s="112">
        <v>440.63</v>
      </c>
      <c r="H25" s="112">
        <v>79.46</v>
      </c>
      <c r="I25" s="143" t="s">
        <v>79</v>
      </c>
      <c r="J25" s="112">
        <f t="shared" si="0"/>
        <v>361.17</v>
      </c>
      <c r="K25" s="151" t="s">
        <v>84</v>
      </c>
      <c r="L25" s="108">
        <v>2020</v>
      </c>
      <c r="M25" s="108">
        <v>849</v>
      </c>
      <c r="N25" s="109" t="s">
        <v>151</v>
      </c>
      <c r="O25" s="111" t="s">
        <v>152</v>
      </c>
      <c r="P25" s="109" t="s">
        <v>153</v>
      </c>
      <c r="Q25" s="109" t="s">
        <v>154</v>
      </c>
      <c r="R25" s="108">
        <v>1</v>
      </c>
      <c r="S25" s="111" t="s">
        <v>85</v>
      </c>
      <c r="T25" s="108">
        <v>1080203</v>
      </c>
      <c r="U25" s="108">
        <v>2890</v>
      </c>
      <c r="V25" s="108">
        <v>2</v>
      </c>
      <c r="W25" s="108">
        <v>1</v>
      </c>
      <c r="X25" s="113">
        <v>2020</v>
      </c>
      <c r="Y25" s="113">
        <v>49</v>
      </c>
      <c r="Z25" s="113">
        <v>0</v>
      </c>
      <c r="AA25" s="114" t="s">
        <v>86</v>
      </c>
      <c r="AB25" s="108">
        <v>311</v>
      </c>
      <c r="AC25" s="109" t="s">
        <v>86</v>
      </c>
      <c r="AD25" s="152" t="s">
        <v>86</v>
      </c>
      <c r="AE25" s="152" t="s">
        <v>86</v>
      </c>
      <c r="AF25" s="153">
        <f t="shared" si="1"/>
        <v>0</v>
      </c>
      <c r="AG25" s="154">
        <f t="shared" si="2"/>
        <v>361.17</v>
      </c>
      <c r="AH25" s="155">
        <f t="shared" si="3"/>
        <v>0</v>
      </c>
      <c r="AI25" s="156"/>
    </row>
    <row r="26" spans="1:35" ht="15">
      <c r="A26" s="108">
        <v>2020</v>
      </c>
      <c r="B26" s="108">
        <v>70</v>
      </c>
      <c r="C26" s="109" t="s">
        <v>147</v>
      </c>
      <c r="D26" s="150" t="s">
        <v>155</v>
      </c>
      <c r="E26" s="109" t="s">
        <v>156</v>
      </c>
      <c r="F26" s="111" t="s">
        <v>157</v>
      </c>
      <c r="G26" s="112">
        <v>1649.44</v>
      </c>
      <c r="H26" s="112">
        <v>297.44</v>
      </c>
      <c r="I26" s="143" t="s">
        <v>91</v>
      </c>
      <c r="J26" s="112">
        <f t="shared" si="0"/>
        <v>1649.44</v>
      </c>
      <c r="K26" s="151" t="s">
        <v>84</v>
      </c>
      <c r="L26" s="108">
        <v>2020</v>
      </c>
      <c r="M26" s="108">
        <v>852</v>
      </c>
      <c r="N26" s="109" t="s">
        <v>151</v>
      </c>
      <c r="O26" s="111" t="s">
        <v>158</v>
      </c>
      <c r="P26" s="109" t="s">
        <v>159</v>
      </c>
      <c r="Q26" s="109" t="s">
        <v>160</v>
      </c>
      <c r="R26" s="108">
        <v>1</v>
      </c>
      <c r="S26" s="111" t="s">
        <v>85</v>
      </c>
      <c r="T26" s="108">
        <v>1010303</v>
      </c>
      <c r="U26" s="108">
        <v>250</v>
      </c>
      <c r="V26" s="108">
        <v>6</v>
      </c>
      <c r="W26" s="108">
        <v>1</v>
      </c>
      <c r="X26" s="113">
        <v>2019</v>
      </c>
      <c r="Y26" s="113">
        <v>206</v>
      </c>
      <c r="Z26" s="113">
        <v>0</v>
      </c>
      <c r="AA26" s="114" t="s">
        <v>127</v>
      </c>
      <c r="AB26" s="108">
        <v>402</v>
      </c>
      <c r="AC26" s="109" t="s">
        <v>127</v>
      </c>
      <c r="AD26" s="152" t="s">
        <v>86</v>
      </c>
      <c r="AE26" s="152" t="s">
        <v>127</v>
      </c>
      <c r="AF26" s="153">
        <f t="shared" si="1"/>
        <v>31</v>
      </c>
      <c r="AG26" s="154">
        <f t="shared" si="2"/>
        <v>1649.44</v>
      </c>
      <c r="AH26" s="155">
        <f t="shared" si="3"/>
        <v>51132.64</v>
      </c>
      <c r="AI26" s="156"/>
    </row>
    <row r="27" spans="1:35" ht="15">
      <c r="A27" s="108">
        <v>2020</v>
      </c>
      <c r="B27" s="108">
        <v>75</v>
      </c>
      <c r="C27" s="109" t="s">
        <v>115</v>
      </c>
      <c r="D27" s="150" t="s">
        <v>163</v>
      </c>
      <c r="E27" s="109" t="s">
        <v>164</v>
      </c>
      <c r="F27" s="111" t="s">
        <v>165</v>
      </c>
      <c r="G27" s="112">
        <v>5832.5</v>
      </c>
      <c r="H27" s="112">
        <v>530.23</v>
      </c>
      <c r="I27" s="143" t="s">
        <v>79</v>
      </c>
      <c r="J27" s="112">
        <f t="shared" si="0"/>
        <v>5302.27</v>
      </c>
      <c r="K27" s="151" t="s">
        <v>84</v>
      </c>
      <c r="L27" s="108">
        <v>2020</v>
      </c>
      <c r="M27" s="108">
        <v>933</v>
      </c>
      <c r="N27" s="109" t="s">
        <v>115</v>
      </c>
      <c r="O27" s="111" t="s">
        <v>107</v>
      </c>
      <c r="P27" s="109" t="s">
        <v>108</v>
      </c>
      <c r="Q27" s="109" t="s">
        <v>108</v>
      </c>
      <c r="R27" s="108">
        <v>1</v>
      </c>
      <c r="S27" s="111" t="s">
        <v>85</v>
      </c>
      <c r="T27" s="108">
        <v>1090503</v>
      </c>
      <c r="U27" s="108">
        <v>3550</v>
      </c>
      <c r="V27" s="108">
        <v>2</v>
      </c>
      <c r="W27" s="108">
        <v>1</v>
      </c>
      <c r="X27" s="113">
        <v>2020</v>
      </c>
      <c r="Y27" s="113">
        <v>2</v>
      </c>
      <c r="Z27" s="113">
        <v>0</v>
      </c>
      <c r="AA27" s="114" t="s">
        <v>145</v>
      </c>
      <c r="AB27" s="108">
        <v>488</v>
      </c>
      <c r="AC27" s="109" t="s">
        <v>145</v>
      </c>
      <c r="AD27" s="152" t="s">
        <v>166</v>
      </c>
      <c r="AE27" s="152" t="s">
        <v>145</v>
      </c>
      <c r="AF27" s="153">
        <f t="shared" si="1"/>
        <v>59</v>
      </c>
      <c r="AG27" s="154">
        <f t="shared" si="2"/>
        <v>5302.27</v>
      </c>
      <c r="AH27" s="155">
        <f t="shared" si="3"/>
        <v>312833.93000000005</v>
      </c>
      <c r="AI27" s="156"/>
    </row>
    <row r="28" spans="1:35" ht="15">
      <c r="A28" s="108">
        <v>2020</v>
      </c>
      <c r="B28" s="108">
        <v>89</v>
      </c>
      <c r="C28" s="109" t="s">
        <v>167</v>
      </c>
      <c r="D28" s="150" t="s">
        <v>168</v>
      </c>
      <c r="E28" s="109" t="s">
        <v>169</v>
      </c>
      <c r="F28" s="111" t="s">
        <v>170</v>
      </c>
      <c r="G28" s="112">
        <v>2164.97</v>
      </c>
      <c r="H28" s="112">
        <v>83.27</v>
      </c>
      <c r="I28" s="143" t="s">
        <v>79</v>
      </c>
      <c r="J28" s="112">
        <f t="shared" si="0"/>
        <v>2081.7</v>
      </c>
      <c r="K28" s="151" t="s">
        <v>80</v>
      </c>
      <c r="L28" s="108">
        <v>2020</v>
      </c>
      <c r="M28" s="108">
        <v>1030</v>
      </c>
      <c r="N28" s="109" t="s">
        <v>167</v>
      </c>
      <c r="O28" s="111" t="s">
        <v>82</v>
      </c>
      <c r="P28" s="109" t="s">
        <v>83</v>
      </c>
      <c r="Q28" s="109" t="s">
        <v>84</v>
      </c>
      <c r="R28" s="108">
        <v>1</v>
      </c>
      <c r="S28" s="111" t="s">
        <v>85</v>
      </c>
      <c r="T28" s="108">
        <v>1040502</v>
      </c>
      <c r="U28" s="108">
        <v>1890</v>
      </c>
      <c r="V28" s="108">
        <v>4</v>
      </c>
      <c r="W28" s="108">
        <v>1</v>
      </c>
      <c r="X28" s="113">
        <v>2020</v>
      </c>
      <c r="Y28" s="113">
        <v>219</v>
      </c>
      <c r="Z28" s="113">
        <v>0</v>
      </c>
      <c r="AA28" s="114" t="s">
        <v>145</v>
      </c>
      <c r="AB28" s="108">
        <v>487</v>
      </c>
      <c r="AC28" s="109" t="s">
        <v>145</v>
      </c>
      <c r="AD28" s="152" t="s">
        <v>171</v>
      </c>
      <c r="AE28" s="152" t="s">
        <v>145</v>
      </c>
      <c r="AF28" s="153">
        <f t="shared" si="1"/>
        <v>54</v>
      </c>
      <c r="AG28" s="154">
        <f t="shared" si="2"/>
        <v>2081.7</v>
      </c>
      <c r="AH28" s="155">
        <f t="shared" si="3"/>
        <v>112411.79999999999</v>
      </c>
      <c r="AI28" s="156"/>
    </row>
    <row r="29" spans="1:35" ht="15">
      <c r="A29" s="108">
        <v>2020</v>
      </c>
      <c r="B29" s="108">
        <v>90</v>
      </c>
      <c r="C29" s="109" t="s">
        <v>167</v>
      </c>
      <c r="D29" s="150" t="s">
        <v>172</v>
      </c>
      <c r="E29" s="109" t="s">
        <v>167</v>
      </c>
      <c r="F29" s="111" t="s">
        <v>173</v>
      </c>
      <c r="G29" s="112">
        <v>1464</v>
      </c>
      <c r="H29" s="112">
        <v>264</v>
      </c>
      <c r="I29" s="143" t="s">
        <v>79</v>
      </c>
      <c r="J29" s="112">
        <f t="shared" si="0"/>
        <v>1200</v>
      </c>
      <c r="K29" s="151" t="s">
        <v>174</v>
      </c>
      <c r="L29" s="108">
        <v>2020</v>
      </c>
      <c r="M29" s="108">
        <v>1045</v>
      </c>
      <c r="N29" s="109" t="s">
        <v>167</v>
      </c>
      <c r="O29" s="111" t="s">
        <v>175</v>
      </c>
      <c r="P29" s="109" t="s">
        <v>176</v>
      </c>
      <c r="Q29" s="109" t="s">
        <v>176</v>
      </c>
      <c r="R29" s="108">
        <v>2</v>
      </c>
      <c r="S29" s="111" t="s">
        <v>161</v>
      </c>
      <c r="T29" s="108">
        <v>1010203</v>
      </c>
      <c r="U29" s="108">
        <v>140</v>
      </c>
      <c r="V29" s="108">
        <v>8</v>
      </c>
      <c r="W29" s="108">
        <v>3</v>
      </c>
      <c r="X29" s="113">
        <v>2019</v>
      </c>
      <c r="Y29" s="113">
        <v>291</v>
      </c>
      <c r="Z29" s="113">
        <v>0</v>
      </c>
      <c r="AA29" s="114" t="s">
        <v>177</v>
      </c>
      <c r="AB29" s="108">
        <v>551</v>
      </c>
      <c r="AC29" s="109" t="s">
        <v>178</v>
      </c>
      <c r="AD29" s="152" t="s">
        <v>171</v>
      </c>
      <c r="AE29" s="152" t="s">
        <v>178</v>
      </c>
      <c r="AF29" s="153">
        <f t="shared" si="1"/>
        <v>78</v>
      </c>
      <c r="AG29" s="154">
        <f t="shared" si="2"/>
        <v>1200</v>
      </c>
      <c r="AH29" s="155">
        <f t="shared" si="3"/>
        <v>93600</v>
      </c>
      <c r="AI29" s="156"/>
    </row>
    <row r="30" spans="1:35" ht="15">
      <c r="A30" s="108">
        <v>2020</v>
      </c>
      <c r="B30" s="108">
        <v>93</v>
      </c>
      <c r="C30" s="109" t="s">
        <v>123</v>
      </c>
      <c r="D30" s="150" t="s">
        <v>179</v>
      </c>
      <c r="E30" s="109" t="s">
        <v>180</v>
      </c>
      <c r="F30" s="111" t="s">
        <v>181</v>
      </c>
      <c r="G30" s="112">
        <v>897.92</v>
      </c>
      <c r="H30" s="112">
        <v>161.92</v>
      </c>
      <c r="I30" s="143" t="s">
        <v>79</v>
      </c>
      <c r="J30" s="112">
        <f t="shared" si="0"/>
        <v>736</v>
      </c>
      <c r="K30" s="151" t="s">
        <v>182</v>
      </c>
      <c r="L30" s="108">
        <v>2020</v>
      </c>
      <c r="M30" s="108">
        <v>1061</v>
      </c>
      <c r="N30" s="109" t="s">
        <v>183</v>
      </c>
      <c r="O30" s="111" t="s">
        <v>184</v>
      </c>
      <c r="P30" s="109" t="s">
        <v>185</v>
      </c>
      <c r="Q30" s="109" t="s">
        <v>185</v>
      </c>
      <c r="R30" s="108">
        <v>2</v>
      </c>
      <c r="S30" s="111" t="s">
        <v>161</v>
      </c>
      <c r="T30" s="108">
        <v>1010203</v>
      </c>
      <c r="U30" s="108">
        <v>140</v>
      </c>
      <c r="V30" s="108">
        <v>8</v>
      </c>
      <c r="W30" s="108">
        <v>1</v>
      </c>
      <c r="X30" s="113">
        <v>2020</v>
      </c>
      <c r="Y30" s="113">
        <v>18</v>
      </c>
      <c r="Z30" s="113">
        <v>0</v>
      </c>
      <c r="AA30" s="114" t="s">
        <v>86</v>
      </c>
      <c r="AB30" s="108">
        <v>320</v>
      </c>
      <c r="AC30" s="109" t="s">
        <v>86</v>
      </c>
      <c r="AD30" s="152" t="s">
        <v>186</v>
      </c>
      <c r="AE30" s="152" t="s">
        <v>86</v>
      </c>
      <c r="AF30" s="153">
        <f t="shared" si="1"/>
        <v>-9</v>
      </c>
      <c r="AG30" s="154">
        <f t="shared" si="2"/>
        <v>736</v>
      </c>
      <c r="AH30" s="155">
        <f t="shared" si="3"/>
        <v>-6624</v>
      </c>
      <c r="AI30" s="156"/>
    </row>
    <row r="31" spans="1:35" ht="15">
      <c r="A31" s="108">
        <v>2020</v>
      </c>
      <c r="B31" s="108">
        <v>94</v>
      </c>
      <c r="C31" s="109" t="s">
        <v>187</v>
      </c>
      <c r="D31" s="150" t="s">
        <v>188</v>
      </c>
      <c r="E31" s="109" t="s">
        <v>162</v>
      </c>
      <c r="F31" s="111" t="s">
        <v>189</v>
      </c>
      <c r="G31" s="112">
        <v>585.6</v>
      </c>
      <c r="H31" s="112">
        <v>105.6</v>
      </c>
      <c r="I31" s="143" t="s">
        <v>79</v>
      </c>
      <c r="J31" s="112">
        <f t="shared" si="0"/>
        <v>480</v>
      </c>
      <c r="K31" s="151" t="s">
        <v>190</v>
      </c>
      <c r="L31" s="108">
        <v>2020</v>
      </c>
      <c r="M31" s="108">
        <v>1156</v>
      </c>
      <c r="N31" s="109" t="s">
        <v>162</v>
      </c>
      <c r="O31" s="111" t="s">
        <v>191</v>
      </c>
      <c r="P31" s="109" t="s">
        <v>192</v>
      </c>
      <c r="Q31" s="109" t="s">
        <v>192</v>
      </c>
      <c r="R31" s="108">
        <v>1</v>
      </c>
      <c r="S31" s="111" t="s">
        <v>85</v>
      </c>
      <c r="T31" s="108">
        <v>1010203</v>
      </c>
      <c r="U31" s="108">
        <v>140</v>
      </c>
      <c r="V31" s="108">
        <v>6</v>
      </c>
      <c r="W31" s="108">
        <v>1</v>
      </c>
      <c r="X31" s="113">
        <v>2019</v>
      </c>
      <c r="Y31" s="113">
        <v>140</v>
      </c>
      <c r="Z31" s="113">
        <v>0</v>
      </c>
      <c r="AA31" s="114" t="s">
        <v>193</v>
      </c>
      <c r="AB31" s="108">
        <v>372</v>
      </c>
      <c r="AC31" s="109" t="s">
        <v>193</v>
      </c>
      <c r="AD31" s="152" t="s">
        <v>194</v>
      </c>
      <c r="AE31" s="152" t="s">
        <v>193</v>
      </c>
      <c r="AF31" s="153">
        <f t="shared" si="1"/>
        <v>2</v>
      </c>
      <c r="AG31" s="154">
        <f t="shared" si="2"/>
        <v>480</v>
      </c>
      <c r="AH31" s="155">
        <f t="shared" si="3"/>
        <v>960</v>
      </c>
      <c r="AI31" s="156"/>
    </row>
    <row r="32" spans="1:35" ht="15">
      <c r="A32" s="108">
        <v>2020</v>
      </c>
      <c r="B32" s="108">
        <v>96</v>
      </c>
      <c r="C32" s="109" t="s">
        <v>195</v>
      </c>
      <c r="D32" s="150" t="s">
        <v>196</v>
      </c>
      <c r="E32" s="109" t="s">
        <v>197</v>
      </c>
      <c r="F32" s="111" t="s">
        <v>198</v>
      </c>
      <c r="G32" s="112">
        <v>68.32</v>
      </c>
      <c r="H32" s="112">
        <v>12.32</v>
      </c>
      <c r="I32" s="143" t="s">
        <v>79</v>
      </c>
      <c r="J32" s="112">
        <f t="shared" si="0"/>
        <v>55.99999999999999</v>
      </c>
      <c r="K32" s="151" t="s">
        <v>199</v>
      </c>
      <c r="L32" s="108">
        <v>2020</v>
      </c>
      <c r="M32" s="108">
        <v>1261</v>
      </c>
      <c r="N32" s="109" t="s">
        <v>195</v>
      </c>
      <c r="O32" s="111" t="s">
        <v>200</v>
      </c>
      <c r="P32" s="109" t="s">
        <v>201</v>
      </c>
      <c r="Q32" s="109" t="s">
        <v>202</v>
      </c>
      <c r="R32" s="108">
        <v>2</v>
      </c>
      <c r="S32" s="111" t="s">
        <v>161</v>
      </c>
      <c r="T32" s="108">
        <v>1010702</v>
      </c>
      <c r="U32" s="108">
        <v>680</v>
      </c>
      <c r="V32" s="108">
        <v>2</v>
      </c>
      <c r="W32" s="108">
        <v>1</v>
      </c>
      <c r="X32" s="113">
        <v>2020</v>
      </c>
      <c r="Y32" s="113">
        <v>96</v>
      </c>
      <c r="Z32" s="113">
        <v>0</v>
      </c>
      <c r="AA32" s="114" t="s">
        <v>86</v>
      </c>
      <c r="AB32" s="108">
        <v>312</v>
      </c>
      <c r="AC32" s="109" t="s">
        <v>86</v>
      </c>
      <c r="AD32" s="152" t="s">
        <v>203</v>
      </c>
      <c r="AE32" s="152" t="s">
        <v>86</v>
      </c>
      <c r="AF32" s="153">
        <f t="shared" si="1"/>
        <v>-21</v>
      </c>
      <c r="AG32" s="154">
        <f t="shared" si="2"/>
        <v>55.99999999999999</v>
      </c>
      <c r="AH32" s="155">
        <f t="shared" si="3"/>
        <v>-1175.9999999999998</v>
      </c>
      <c r="AI32" s="156"/>
    </row>
    <row r="33" spans="1:35" ht="15">
      <c r="A33" s="108">
        <v>2020</v>
      </c>
      <c r="B33" s="108">
        <v>97</v>
      </c>
      <c r="C33" s="109" t="s">
        <v>195</v>
      </c>
      <c r="D33" s="150" t="s">
        <v>204</v>
      </c>
      <c r="E33" s="109" t="s">
        <v>162</v>
      </c>
      <c r="F33" s="111" t="s">
        <v>205</v>
      </c>
      <c r="G33" s="112">
        <v>2633.4</v>
      </c>
      <c r="H33" s="112">
        <v>239.4</v>
      </c>
      <c r="I33" s="143" t="s">
        <v>79</v>
      </c>
      <c r="J33" s="112">
        <f t="shared" si="0"/>
        <v>2394</v>
      </c>
      <c r="K33" s="151" t="s">
        <v>84</v>
      </c>
      <c r="L33" s="108">
        <v>2020</v>
      </c>
      <c r="M33" s="108">
        <v>1208</v>
      </c>
      <c r="N33" s="109" t="s">
        <v>206</v>
      </c>
      <c r="O33" s="111" t="s">
        <v>207</v>
      </c>
      <c r="P33" s="109" t="s">
        <v>208</v>
      </c>
      <c r="Q33" s="109" t="s">
        <v>208</v>
      </c>
      <c r="R33" s="108">
        <v>1</v>
      </c>
      <c r="S33" s="111" t="s">
        <v>85</v>
      </c>
      <c r="T33" s="108">
        <v>1090503</v>
      </c>
      <c r="U33" s="108">
        <v>3550</v>
      </c>
      <c r="V33" s="108">
        <v>2</v>
      </c>
      <c r="W33" s="108">
        <v>2</v>
      </c>
      <c r="X33" s="113">
        <v>2020</v>
      </c>
      <c r="Y33" s="113">
        <v>104</v>
      </c>
      <c r="Z33" s="113">
        <v>0</v>
      </c>
      <c r="AA33" s="114" t="s">
        <v>145</v>
      </c>
      <c r="AB33" s="108">
        <v>479</v>
      </c>
      <c r="AC33" s="109" t="s">
        <v>145</v>
      </c>
      <c r="AD33" s="152" t="s">
        <v>203</v>
      </c>
      <c r="AE33" s="152" t="s">
        <v>145</v>
      </c>
      <c r="AF33" s="153">
        <f t="shared" si="1"/>
        <v>40</v>
      </c>
      <c r="AG33" s="154">
        <f t="shared" si="2"/>
        <v>2394</v>
      </c>
      <c r="AH33" s="155">
        <f t="shared" si="3"/>
        <v>95760</v>
      </c>
      <c r="AI33" s="156"/>
    </row>
    <row r="34" spans="1:35" ht="15">
      <c r="A34" s="108">
        <v>2020</v>
      </c>
      <c r="B34" s="108">
        <v>103</v>
      </c>
      <c r="C34" s="109" t="s">
        <v>209</v>
      </c>
      <c r="D34" s="150" t="s">
        <v>210</v>
      </c>
      <c r="E34" s="109" t="s">
        <v>211</v>
      </c>
      <c r="F34" s="111" t="s">
        <v>212</v>
      </c>
      <c r="G34" s="112">
        <v>5832.5</v>
      </c>
      <c r="H34" s="112">
        <v>530.23</v>
      </c>
      <c r="I34" s="143" t="s">
        <v>79</v>
      </c>
      <c r="J34" s="112">
        <f aca="true" t="shared" si="4" ref="J34:J41">IF(I34="SI",G34-H34,G34)</f>
        <v>5302.27</v>
      </c>
      <c r="K34" s="151" t="s">
        <v>84</v>
      </c>
      <c r="L34" s="108">
        <v>2020</v>
      </c>
      <c r="M34" s="108">
        <v>1306</v>
      </c>
      <c r="N34" s="109" t="s">
        <v>209</v>
      </c>
      <c r="O34" s="111" t="s">
        <v>107</v>
      </c>
      <c r="P34" s="109" t="s">
        <v>108</v>
      </c>
      <c r="Q34" s="109" t="s">
        <v>108</v>
      </c>
      <c r="R34" s="108">
        <v>1</v>
      </c>
      <c r="S34" s="111" t="s">
        <v>85</v>
      </c>
      <c r="T34" s="108">
        <v>1090503</v>
      </c>
      <c r="U34" s="108">
        <v>3550</v>
      </c>
      <c r="V34" s="108">
        <v>2</v>
      </c>
      <c r="W34" s="108">
        <v>1</v>
      </c>
      <c r="X34" s="113">
        <v>2020</v>
      </c>
      <c r="Y34" s="113">
        <v>2</v>
      </c>
      <c r="Z34" s="113">
        <v>0</v>
      </c>
      <c r="AA34" s="114" t="s">
        <v>213</v>
      </c>
      <c r="AB34" s="108">
        <v>489</v>
      </c>
      <c r="AC34" s="109" t="s">
        <v>214</v>
      </c>
      <c r="AD34" s="152" t="s">
        <v>215</v>
      </c>
      <c r="AE34" s="152" t="s">
        <v>214</v>
      </c>
      <c r="AF34" s="153">
        <f aca="true" t="shared" si="5" ref="AF34:AF41">AE34-AD34</f>
        <v>38</v>
      </c>
      <c r="AG34" s="154">
        <f aca="true" t="shared" si="6" ref="AG34:AG41">IF(AI34="SI",0,J34)</f>
        <v>5302.27</v>
      </c>
      <c r="AH34" s="155">
        <f aca="true" t="shared" si="7" ref="AH34:AH41">AG34*AF34</f>
        <v>201486.26</v>
      </c>
      <c r="AI34" s="156"/>
    </row>
    <row r="35" spans="1:35" ht="15">
      <c r="A35" s="108">
        <v>2020</v>
      </c>
      <c r="B35" s="108">
        <v>104</v>
      </c>
      <c r="C35" s="109" t="s">
        <v>97</v>
      </c>
      <c r="D35" s="150" t="s">
        <v>216</v>
      </c>
      <c r="E35" s="109" t="s">
        <v>217</v>
      </c>
      <c r="F35" s="111" t="s">
        <v>218</v>
      </c>
      <c r="G35" s="112">
        <v>440.63</v>
      </c>
      <c r="H35" s="112">
        <v>79.46</v>
      </c>
      <c r="I35" s="143" t="s">
        <v>79</v>
      </c>
      <c r="J35" s="112">
        <f t="shared" si="4"/>
        <v>361.17</v>
      </c>
      <c r="K35" s="151" t="s">
        <v>84</v>
      </c>
      <c r="L35" s="108">
        <v>2020</v>
      </c>
      <c r="M35" s="108">
        <v>1348</v>
      </c>
      <c r="N35" s="109" t="s">
        <v>97</v>
      </c>
      <c r="O35" s="111" t="s">
        <v>152</v>
      </c>
      <c r="P35" s="109" t="s">
        <v>153</v>
      </c>
      <c r="Q35" s="109" t="s">
        <v>154</v>
      </c>
      <c r="R35" s="108">
        <v>1</v>
      </c>
      <c r="S35" s="111" t="s">
        <v>85</v>
      </c>
      <c r="T35" s="108">
        <v>1080203</v>
      </c>
      <c r="U35" s="108">
        <v>2890</v>
      </c>
      <c r="V35" s="108">
        <v>2</v>
      </c>
      <c r="W35" s="108">
        <v>1</v>
      </c>
      <c r="X35" s="113">
        <v>2020</v>
      </c>
      <c r="Y35" s="113">
        <v>49</v>
      </c>
      <c r="Z35" s="113">
        <v>0</v>
      </c>
      <c r="AA35" s="114" t="s">
        <v>127</v>
      </c>
      <c r="AB35" s="108">
        <v>403</v>
      </c>
      <c r="AC35" s="109" t="s">
        <v>127</v>
      </c>
      <c r="AD35" s="152" t="s">
        <v>219</v>
      </c>
      <c r="AE35" s="152" t="s">
        <v>127</v>
      </c>
      <c r="AF35" s="153">
        <f t="shared" si="5"/>
        <v>3</v>
      </c>
      <c r="AG35" s="154">
        <f t="shared" si="6"/>
        <v>361.17</v>
      </c>
      <c r="AH35" s="155">
        <f t="shared" si="7"/>
        <v>1083.51</v>
      </c>
      <c r="AI35" s="156"/>
    </row>
    <row r="36" spans="1:35" ht="15">
      <c r="A36" s="108">
        <v>2020</v>
      </c>
      <c r="B36" s="108">
        <v>105</v>
      </c>
      <c r="C36" s="109" t="s">
        <v>97</v>
      </c>
      <c r="D36" s="150" t="s">
        <v>220</v>
      </c>
      <c r="E36" s="109" t="s">
        <v>217</v>
      </c>
      <c r="F36" s="111" t="s">
        <v>221</v>
      </c>
      <c r="G36" s="112">
        <v>49.23</v>
      </c>
      <c r="H36" s="112">
        <v>0</v>
      </c>
      <c r="I36" s="143" t="s">
        <v>91</v>
      </c>
      <c r="J36" s="112">
        <f t="shared" si="4"/>
        <v>49.23</v>
      </c>
      <c r="K36" s="151" t="s">
        <v>84</v>
      </c>
      <c r="L36" s="108">
        <v>2020</v>
      </c>
      <c r="M36" s="108">
        <v>1347</v>
      </c>
      <c r="N36" s="109" t="s">
        <v>97</v>
      </c>
      <c r="O36" s="111" t="s">
        <v>222</v>
      </c>
      <c r="P36" s="109" t="s">
        <v>223</v>
      </c>
      <c r="Q36" s="109" t="s">
        <v>224</v>
      </c>
      <c r="R36" s="108">
        <v>1</v>
      </c>
      <c r="S36" s="111" t="s">
        <v>85</v>
      </c>
      <c r="T36" s="108">
        <v>1010303</v>
      </c>
      <c r="U36" s="108">
        <v>250</v>
      </c>
      <c r="V36" s="108">
        <v>2</v>
      </c>
      <c r="W36" s="108">
        <v>2</v>
      </c>
      <c r="X36" s="113">
        <v>2020</v>
      </c>
      <c r="Y36" s="113">
        <v>92</v>
      </c>
      <c r="Z36" s="113">
        <v>0</v>
      </c>
      <c r="AA36" s="114" t="s">
        <v>86</v>
      </c>
      <c r="AB36" s="108">
        <v>313</v>
      </c>
      <c r="AC36" s="109" t="s">
        <v>86</v>
      </c>
      <c r="AD36" s="152" t="s">
        <v>219</v>
      </c>
      <c r="AE36" s="152" t="s">
        <v>86</v>
      </c>
      <c r="AF36" s="153">
        <f t="shared" si="5"/>
        <v>-28</v>
      </c>
      <c r="AG36" s="154">
        <f t="shared" si="6"/>
        <v>49.23</v>
      </c>
      <c r="AH36" s="155">
        <f t="shared" si="7"/>
        <v>-1378.4399999999998</v>
      </c>
      <c r="AI36" s="156"/>
    </row>
    <row r="37" spans="1:35" ht="15">
      <c r="A37" s="108">
        <v>2020</v>
      </c>
      <c r="B37" s="108">
        <v>109</v>
      </c>
      <c r="C37" s="109" t="s">
        <v>229</v>
      </c>
      <c r="D37" s="150" t="s">
        <v>230</v>
      </c>
      <c r="E37" s="109" t="s">
        <v>86</v>
      </c>
      <c r="F37" s="111" t="s">
        <v>231</v>
      </c>
      <c r="G37" s="112">
        <v>305</v>
      </c>
      <c r="H37" s="112">
        <v>55</v>
      </c>
      <c r="I37" s="143" t="s">
        <v>79</v>
      </c>
      <c r="J37" s="112">
        <f t="shared" si="4"/>
        <v>250</v>
      </c>
      <c r="K37" s="151" t="s">
        <v>232</v>
      </c>
      <c r="L37" s="108">
        <v>2020</v>
      </c>
      <c r="M37" s="108">
        <v>1442</v>
      </c>
      <c r="N37" s="109" t="s">
        <v>233</v>
      </c>
      <c r="O37" s="111" t="s">
        <v>184</v>
      </c>
      <c r="P37" s="109" t="s">
        <v>185</v>
      </c>
      <c r="Q37" s="109" t="s">
        <v>185</v>
      </c>
      <c r="R37" s="108">
        <v>2</v>
      </c>
      <c r="S37" s="111" t="s">
        <v>161</v>
      </c>
      <c r="T37" s="108">
        <v>1010203</v>
      </c>
      <c r="U37" s="108">
        <v>140</v>
      </c>
      <c r="V37" s="108">
        <v>8</v>
      </c>
      <c r="W37" s="108">
        <v>1</v>
      </c>
      <c r="X37" s="113">
        <v>2020</v>
      </c>
      <c r="Y37" s="113">
        <v>101</v>
      </c>
      <c r="Z37" s="113">
        <v>0</v>
      </c>
      <c r="AA37" s="114" t="s">
        <v>193</v>
      </c>
      <c r="AB37" s="108">
        <v>374</v>
      </c>
      <c r="AC37" s="109" t="s">
        <v>193</v>
      </c>
      <c r="AD37" s="152" t="s">
        <v>234</v>
      </c>
      <c r="AE37" s="152" t="s">
        <v>193</v>
      </c>
      <c r="AF37" s="153">
        <f t="shared" si="5"/>
        <v>-21</v>
      </c>
      <c r="AG37" s="154">
        <f t="shared" si="6"/>
        <v>250</v>
      </c>
      <c r="AH37" s="155">
        <f t="shared" si="7"/>
        <v>-5250</v>
      </c>
      <c r="AI37" s="156"/>
    </row>
    <row r="38" spans="1:35" ht="15">
      <c r="A38" s="108">
        <v>2020</v>
      </c>
      <c r="B38" s="108">
        <v>110</v>
      </c>
      <c r="C38" s="109" t="s">
        <v>229</v>
      </c>
      <c r="D38" s="150" t="s">
        <v>235</v>
      </c>
      <c r="E38" s="109" t="s">
        <v>217</v>
      </c>
      <c r="F38" s="111" t="s">
        <v>212</v>
      </c>
      <c r="G38" s="112">
        <v>1133.88</v>
      </c>
      <c r="H38" s="112">
        <v>103.08</v>
      </c>
      <c r="I38" s="143" t="s">
        <v>79</v>
      </c>
      <c r="J38" s="112">
        <f t="shared" si="4"/>
        <v>1030.8000000000002</v>
      </c>
      <c r="K38" s="151" t="s">
        <v>84</v>
      </c>
      <c r="L38" s="108">
        <v>2020</v>
      </c>
      <c r="M38" s="108">
        <v>1466</v>
      </c>
      <c r="N38" s="109" t="s">
        <v>229</v>
      </c>
      <c r="O38" s="111" t="s">
        <v>207</v>
      </c>
      <c r="P38" s="109" t="s">
        <v>208</v>
      </c>
      <c r="Q38" s="109" t="s">
        <v>208</v>
      </c>
      <c r="R38" s="108">
        <v>1</v>
      </c>
      <c r="S38" s="111" t="s">
        <v>85</v>
      </c>
      <c r="T38" s="108">
        <v>1090503</v>
      </c>
      <c r="U38" s="108">
        <v>3550</v>
      </c>
      <c r="V38" s="108">
        <v>2</v>
      </c>
      <c r="W38" s="108">
        <v>2</v>
      </c>
      <c r="X38" s="113">
        <v>2020</v>
      </c>
      <c r="Y38" s="113">
        <v>104</v>
      </c>
      <c r="Z38" s="113">
        <v>0</v>
      </c>
      <c r="AA38" s="114" t="s">
        <v>145</v>
      </c>
      <c r="AB38" s="108">
        <v>479</v>
      </c>
      <c r="AC38" s="109" t="s">
        <v>145</v>
      </c>
      <c r="AD38" s="152" t="s">
        <v>234</v>
      </c>
      <c r="AE38" s="152" t="s">
        <v>145</v>
      </c>
      <c r="AF38" s="153">
        <f t="shared" si="5"/>
        <v>26</v>
      </c>
      <c r="AG38" s="154">
        <f t="shared" si="6"/>
        <v>1030.8000000000002</v>
      </c>
      <c r="AH38" s="155">
        <f t="shared" si="7"/>
        <v>26800.800000000003</v>
      </c>
      <c r="AI38" s="156"/>
    </row>
    <row r="39" spans="1:35" ht="15">
      <c r="A39" s="108">
        <v>2020</v>
      </c>
      <c r="B39" s="108">
        <v>111</v>
      </c>
      <c r="C39" s="109" t="s">
        <v>229</v>
      </c>
      <c r="D39" s="150" t="s">
        <v>236</v>
      </c>
      <c r="E39" s="109" t="s">
        <v>227</v>
      </c>
      <c r="F39" s="111" t="s">
        <v>237</v>
      </c>
      <c r="G39" s="112">
        <v>157.81</v>
      </c>
      <c r="H39" s="112">
        <v>28.46</v>
      </c>
      <c r="I39" s="143" t="s">
        <v>79</v>
      </c>
      <c r="J39" s="112">
        <f t="shared" si="4"/>
        <v>129.35</v>
      </c>
      <c r="K39" s="151" t="s">
        <v>238</v>
      </c>
      <c r="L39" s="108">
        <v>2020</v>
      </c>
      <c r="M39" s="108">
        <v>1467</v>
      </c>
      <c r="N39" s="109" t="s">
        <v>229</v>
      </c>
      <c r="O39" s="111" t="s">
        <v>239</v>
      </c>
      <c r="P39" s="109" t="s">
        <v>240</v>
      </c>
      <c r="Q39" s="109" t="s">
        <v>84</v>
      </c>
      <c r="R39" s="108">
        <v>1</v>
      </c>
      <c r="S39" s="111" t="s">
        <v>85</v>
      </c>
      <c r="T39" s="108">
        <v>1100503</v>
      </c>
      <c r="U39" s="108">
        <v>4210</v>
      </c>
      <c r="V39" s="108">
        <v>2</v>
      </c>
      <c r="W39" s="108">
        <v>2</v>
      </c>
      <c r="X39" s="113">
        <v>2020</v>
      </c>
      <c r="Y39" s="113">
        <v>298</v>
      </c>
      <c r="Z39" s="113">
        <v>0</v>
      </c>
      <c r="AA39" s="114" t="s">
        <v>193</v>
      </c>
      <c r="AB39" s="108">
        <v>371</v>
      </c>
      <c r="AC39" s="109" t="s">
        <v>193</v>
      </c>
      <c r="AD39" s="152" t="s">
        <v>234</v>
      </c>
      <c r="AE39" s="152" t="s">
        <v>193</v>
      </c>
      <c r="AF39" s="153">
        <f t="shared" si="5"/>
        <v>-21</v>
      </c>
      <c r="AG39" s="154">
        <f t="shared" si="6"/>
        <v>129.35</v>
      </c>
      <c r="AH39" s="155">
        <f t="shared" si="7"/>
        <v>-2716.35</v>
      </c>
      <c r="AI39" s="156"/>
    </row>
    <row r="40" spans="1:35" ht="15">
      <c r="A40" s="108">
        <v>2020</v>
      </c>
      <c r="B40" s="108">
        <v>112</v>
      </c>
      <c r="C40" s="109" t="s">
        <v>241</v>
      </c>
      <c r="D40" s="150" t="s">
        <v>242</v>
      </c>
      <c r="E40" s="109" t="s">
        <v>229</v>
      </c>
      <c r="F40" s="111" t="s">
        <v>243</v>
      </c>
      <c r="G40" s="112">
        <v>289.32</v>
      </c>
      <c r="H40" s="112">
        <v>52.17</v>
      </c>
      <c r="I40" s="143" t="s">
        <v>79</v>
      </c>
      <c r="J40" s="112">
        <f t="shared" si="4"/>
        <v>237.14999999999998</v>
      </c>
      <c r="K40" s="151" t="s">
        <v>244</v>
      </c>
      <c r="L40" s="108">
        <v>2020</v>
      </c>
      <c r="M40" s="108">
        <v>1512</v>
      </c>
      <c r="N40" s="109" t="s">
        <v>241</v>
      </c>
      <c r="O40" s="111" t="s">
        <v>245</v>
      </c>
      <c r="P40" s="109" t="s">
        <v>246</v>
      </c>
      <c r="Q40" s="109" t="s">
        <v>246</v>
      </c>
      <c r="R40" s="108">
        <v>1</v>
      </c>
      <c r="S40" s="111" t="s">
        <v>85</v>
      </c>
      <c r="T40" s="108">
        <v>1010203</v>
      </c>
      <c r="U40" s="108">
        <v>140</v>
      </c>
      <c r="V40" s="108">
        <v>6</v>
      </c>
      <c r="W40" s="108">
        <v>1</v>
      </c>
      <c r="X40" s="113">
        <v>2020</v>
      </c>
      <c r="Y40" s="113">
        <v>16</v>
      </c>
      <c r="Z40" s="113">
        <v>0</v>
      </c>
      <c r="AA40" s="114" t="s">
        <v>193</v>
      </c>
      <c r="AB40" s="108">
        <v>373</v>
      </c>
      <c r="AC40" s="109" t="s">
        <v>193</v>
      </c>
      <c r="AD40" s="152" t="s">
        <v>247</v>
      </c>
      <c r="AE40" s="152" t="s">
        <v>193</v>
      </c>
      <c r="AF40" s="153">
        <f t="shared" si="5"/>
        <v>-27</v>
      </c>
      <c r="AG40" s="154">
        <f t="shared" si="6"/>
        <v>237.14999999999998</v>
      </c>
      <c r="AH40" s="155">
        <f t="shared" si="7"/>
        <v>-6403.049999999999</v>
      </c>
      <c r="AI40" s="156"/>
    </row>
    <row r="41" spans="1:35" ht="15">
      <c r="A41" s="108">
        <v>2020</v>
      </c>
      <c r="B41" s="108">
        <v>113</v>
      </c>
      <c r="C41" s="109" t="s">
        <v>241</v>
      </c>
      <c r="D41" s="150" t="s">
        <v>248</v>
      </c>
      <c r="E41" s="109" t="s">
        <v>249</v>
      </c>
      <c r="F41" s="111" t="s">
        <v>250</v>
      </c>
      <c r="G41" s="112">
        <v>159.03</v>
      </c>
      <c r="H41" s="112">
        <v>28.68</v>
      </c>
      <c r="I41" s="143" t="s">
        <v>79</v>
      </c>
      <c r="J41" s="112">
        <f t="shared" si="4"/>
        <v>130.35</v>
      </c>
      <c r="K41" s="151" t="s">
        <v>251</v>
      </c>
      <c r="L41" s="108">
        <v>2020</v>
      </c>
      <c r="M41" s="108">
        <v>1509</v>
      </c>
      <c r="N41" s="109" t="s">
        <v>241</v>
      </c>
      <c r="O41" s="111" t="s">
        <v>252</v>
      </c>
      <c r="P41" s="109" t="s">
        <v>253</v>
      </c>
      <c r="Q41" s="109" t="s">
        <v>84</v>
      </c>
      <c r="R41" s="108">
        <v>3</v>
      </c>
      <c r="S41" s="111" t="s">
        <v>96</v>
      </c>
      <c r="T41" s="108">
        <v>1010502</v>
      </c>
      <c r="U41" s="108">
        <v>460</v>
      </c>
      <c r="V41" s="108">
        <v>2</v>
      </c>
      <c r="W41" s="108">
        <v>1</v>
      </c>
      <c r="X41" s="113">
        <v>2020</v>
      </c>
      <c r="Y41" s="113">
        <v>95</v>
      </c>
      <c r="Z41" s="113">
        <v>0</v>
      </c>
      <c r="AA41" s="114" t="s">
        <v>193</v>
      </c>
      <c r="AB41" s="108">
        <v>369</v>
      </c>
      <c r="AC41" s="109" t="s">
        <v>193</v>
      </c>
      <c r="AD41" s="152" t="s">
        <v>247</v>
      </c>
      <c r="AE41" s="152" t="s">
        <v>193</v>
      </c>
      <c r="AF41" s="153">
        <f t="shared" si="5"/>
        <v>-27</v>
      </c>
      <c r="AG41" s="154">
        <f t="shared" si="6"/>
        <v>130.35</v>
      </c>
      <c r="AH41" s="155">
        <f t="shared" si="7"/>
        <v>-3519.45</v>
      </c>
      <c r="AI41" s="156"/>
    </row>
    <row r="42" spans="1:35" ht="15">
      <c r="A42" s="108">
        <v>2020</v>
      </c>
      <c r="B42" s="108">
        <v>115</v>
      </c>
      <c r="C42" s="109" t="s">
        <v>194</v>
      </c>
      <c r="D42" s="150" t="s">
        <v>254</v>
      </c>
      <c r="E42" s="109" t="s">
        <v>217</v>
      </c>
      <c r="F42" s="111" t="s">
        <v>255</v>
      </c>
      <c r="G42" s="112">
        <v>425.17</v>
      </c>
      <c r="H42" s="112">
        <v>76.67</v>
      </c>
      <c r="I42" s="143" t="s">
        <v>79</v>
      </c>
      <c r="J42" s="112">
        <f aca="true" t="shared" si="8" ref="J42:J47">IF(I42="SI",G42-H42,G42)</f>
        <v>348.5</v>
      </c>
      <c r="K42" s="151" t="s">
        <v>256</v>
      </c>
      <c r="L42" s="108">
        <v>2020</v>
      </c>
      <c r="M42" s="108">
        <v>1516</v>
      </c>
      <c r="N42" s="109" t="s">
        <v>241</v>
      </c>
      <c r="O42" s="111" t="s">
        <v>257</v>
      </c>
      <c r="P42" s="109" t="s">
        <v>258</v>
      </c>
      <c r="Q42" s="109" t="s">
        <v>84</v>
      </c>
      <c r="R42" s="108">
        <v>1</v>
      </c>
      <c r="S42" s="111" t="s">
        <v>85</v>
      </c>
      <c r="T42" s="108">
        <v>1010503</v>
      </c>
      <c r="U42" s="108">
        <v>470</v>
      </c>
      <c r="V42" s="108">
        <v>4</v>
      </c>
      <c r="W42" s="108">
        <v>1</v>
      </c>
      <c r="X42" s="113">
        <v>2020</v>
      </c>
      <c r="Y42" s="113">
        <v>15</v>
      </c>
      <c r="Z42" s="113">
        <v>0</v>
      </c>
      <c r="AA42" s="114" t="s">
        <v>193</v>
      </c>
      <c r="AB42" s="108">
        <v>370</v>
      </c>
      <c r="AC42" s="109" t="s">
        <v>193</v>
      </c>
      <c r="AD42" s="152" t="s">
        <v>114</v>
      </c>
      <c r="AE42" s="152" t="s">
        <v>193</v>
      </c>
      <c r="AF42" s="153">
        <f aca="true" t="shared" si="9" ref="AF42:AF47">AE42-AD42</f>
        <v>-28</v>
      </c>
      <c r="AG42" s="154">
        <f aca="true" t="shared" si="10" ref="AG42:AG47">IF(AI42="SI",0,J42)</f>
        <v>348.5</v>
      </c>
      <c r="AH42" s="155">
        <f aca="true" t="shared" si="11" ref="AH42:AH47">AG42*AF42</f>
        <v>-9758</v>
      </c>
      <c r="AI42" s="156"/>
    </row>
    <row r="43" spans="1:35" ht="15">
      <c r="A43" s="108">
        <v>2020</v>
      </c>
      <c r="B43" s="108">
        <v>118</v>
      </c>
      <c r="C43" s="109" t="s">
        <v>203</v>
      </c>
      <c r="D43" s="150" t="s">
        <v>260</v>
      </c>
      <c r="E43" s="109" t="s">
        <v>225</v>
      </c>
      <c r="F43" s="111" t="s">
        <v>261</v>
      </c>
      <c r="G43" s="112">
        <v>308.23</v>
      </c>
      <c r="H43" s="112">
        <v>53.28</v>
      </c>
      <c r="I43" s="143" t="s">
        <v>79</v>
      </c>
      <c r="J43" s="112">
        <f t="shared" si="8"/>
        <v>254.95000000000002</v>
      </c>
      <c r="K43" s="151" t="s">
        <v>262</v>
      </c>
      <c r="L43" s="108">
        <v>2020</v>
      </c>
      <c r="M43" s="108">
        <v>1610</v>
      </c>
      <c r="N43" s="109" t="s">
        <v>263</v>
      </c>
      <c r="O43" s="111" t="s">
        <v>264</v>
      </c>
      <c r="P43" s="109" t="s">
        <v>265</v>
      </c>
      <c r="Q43" s="109" t="s">
        <v>265</v>
      </c>
      <c r="R43" s="108">
        <v>3</v>
      </c>
      <c r="S43" s="111" t="s">
        <v>96</v>
      </c>
      <c r="T43" s="108">
        <v>1010503</v>
      </c>
      <c r="U43" s="108">
        <v>470</v>
      </c>
      <c r="V43" s="108">
        <v>2</v>
      </c>
      <c r="W43" s="108">
        <v>3</v>
      </c>
      <c r="X43" s="113">
        <v>2019</v>
      </c>
      <c r="Y43" s="113">
        <v>88</v>
      </c>
      <c r="Z43" s="113">
        <v>0</v>
      </c>
      <c r="AA43" s="114" t="s">
        <v>127</v>
      </c>
      <c r="AB43" s="108">
        <v>401</v>
      </c>
      <c r="AC43" s="109" t="s">
        <v>127</v>
      </c>
      <c r="AD43" s="152" t="s">
        <v>266</v>
      </c>
      <c r="AE43" s="152" t="s">
        <v>127</v>
      </c>
      <c r="AF43" s="153">
        <f t="shared" si="9"/>
        <v>-20</v>
      </c>
      <c r="AG43" s="154">
        <f t="shared" si="10"/>
        <v>254.95000000000002</v>
      </c>
      <c r="AH43" s="155">
        <f t="shared" si="11"/>
        <v>-5099</v>
      </c>
      <c r="AI43" s="156"/>
    </row>
    <row r="44" spans="1:35" ht="15">
      <c r="A44" s="108">
        <v>2020</v>
      </c>
      <c r="B44" s="108">
        <v>124</v>
      </c>
      <c r="C44" s="109" t="s">
        <v>215</v>
      </c>
      <c r="D44" s="150" t="s">
        <v>269</v>
      </c>
      <c r="E44" s="109" t="s">
        <v>270</v>
      </c>
      <c r="F44" s="111" t="s">
        <v>271</v>
      </c>
      <c r="G44" s="112">
        <v>183</v>
      </c>
      <c r="H44" s="112">
        <v>33</v>
      </c>
      <c r="I44" s="143" t="s">
        <v>79</v>
      </c>
      <c r="J44" s="112">
        <f t="shared" si="8"/>
        <v>150</v>
      </c>
      <c r="K44" s="151" t="s">
        <v>272</v>
      </c>
      <c r="L44" s="108">
        <v>2020</v>
      </c>
      <c r="M44" s="108">
        <v>1675</v>
      </c>
      <c r="N44" s="109" t="s">
        <v>215</v>
      </c>
      <c r="O44" s="111" t="s">
        <v>273</v>
      </c>
      <c r="P44" s="109" t="s">
        <v>274</v>
      </c>
      <c r="Q44" s="109" t="s">
        <v>84</v>
      </c>
      <c r="R44" s="108">
        <v>1</v>
      </c>
      <c r="S44" s="111" t="s">
        <v>85</v>
      </c>
      <c r="T44" s="108">
        <v>1010203</v>
      </c>
      <c r="U44" s="108">
        <v>140</v>
      </c>
      <c r="V44" s="108">
        <v>6</v>
      </c>
      <c r="W44" s="108">
        <v>1</v>
      </c>
      <c r="X44" s="113">
        <v>2018</v>
      </c>
      <c r="Y44" s="113">
        <v>286</v>
      </c>
      <c r="Z44" s="113">
        <v>0</v>
      </c>
      <c r="AA44" s="114" t="s">
        <v>127</v>
      </c>
      <c r="AB44" s="108">
        <v>405</v>
      </c>
      <c r="AC44" s="109" t="s">
        <v>127</v>
      </c>
      <c r="AD44" s="152" t="s">
        <v>268</v>
      </c>
      <c r="AE44" s="152" t="s">
        <v>127</v>
      </c>
      <c r="AF44" s="153">
        <f t="shared" si="9"/>
        <v>-25</v>
      </c>
      <c r="AG44" s="154">
        <f t="shared" si="10"/>
        <v>150</v>
      </c>
      <c r="AH44" s="155">
        <f t="shared" si="11"/>
        <v>-3750</v>
      </c>
      <c r="AI44" s="156"/>
    </row>
    <row r="45" spans="1:35" ht="15">
      <c r="A45" s="108">
        <v>2020</v>
      </c>
      <c r="B45" s="108">
        <v>125</v>
      </c>
      <c r="C45" s="109" t="s">
        <v>226</v>
      </c>
      <c r="D45" s="150" t="s">
        <v>275</v>
      </c>
      <c r="E45" s="109" t="s">
        <v>215</v>
      </c>
      <c r="F45" s="111" t="s">
        <v>276</v>
      </c>
      <c r="G45" s="112">
        <v>11.1</v>
      </c>
      <c r="H45" s="112">
        <v>0</v>
      </c>
      <c r="I45" s="143" t="s">
        <v>91</v>
      </c>
      <c r="J45" s="112">
        <f t="shared" si="8"/>
        <v>11.1</v>
      </c>
      <c r="K45" s="151" t="s">
        <v>84</v>
      </c>
      <c r="L45" s="108">
        <v>2020</v>
      </c>
      <c r="M45" s="108">
        <v>1698</v>
      </c>
      <c r="N45" s="109" t="s">
        <v>277</v>
      </c>
      <c r="O45" s="111" t="s">
        <v>222</v>
      </c>
      <c r="P45" s="109" t="s">
        <v>223</v>
      </c>
      <c r="Q45" s="109" t="s">
        <v>224</v>
      </c>
      <c r="R45" s="108">
        <v>1</v>
      </c>
      <c r="S45" s="111" t="s">
        <v>85</v>
      </c>
      <c r="T45" s="108">
        <v>1010303</v>
      </c>
      <c r="U45" s="108">
        <v>250</v>
      </c>
      <c r="V45" s="108">
        <v>2</v>
      </c>
      <c r="W45" s="108">
        <v>2</v>
      </c>
      <c r="X45" s="113">
        <v>2020</v>
      </c>
      <c r="Y45" s="113">
        <v>92</v>
      </c>
      <c r="Z45" s="113">
        <v>0</v>
      </c>
      <c r="AA45" s="114" t="s">
        <v>127</v>
      </c>
      <c r="AB45" s="108">
        <v>404</v>
      </c>
      <c r="AC45" s="109" t="s">
        <v>127</v>
      </c>
      <c r="AD45" s="152" t="s">
        <v>278</v>
      </c>
      <c r="AE45" s="152" t="s">
        <v>127</v>
      </c>
      <c r="AF45" s="153">
        <f t="shared" si="9"/>
        <v>-29</v>
      </c>
      <c r="AG45" s="154">
        <f t="shared" si="10"/>
        <v>11.1</v>
      </c>
      <c r="AH45" s="155">
        <f t="shared" si="11"/>
        <v>-321.9</v>
      </c>
      <c r="AI45" s="156"/>
    </row>
    <row r="46" spans="1:35" ht="15">
      <c r="A46" s="108">
        <v>2020</v>
      </c>
      <c r="B46" s="108">
        <v>126</v>
      </c>
      <c r="C46" s="109" t="s">
        <v>226</v>
      </c>
      <c r="D46" s="150" t="s">
        <v>279</v>
      </c>
      <c r="E46" s="109" t="s">
        <v>215</v>
      </c>
      <c r="F46" s="111" t="s">
        <v>280</v>
      </c>
      <c r="G46" s="112">
        <v>5832.5</v>
      </c>
      <c r="H46" s="112">
        <v>530.23</v>
      </c>
      <c r="I46" s="143" t="s">
        <v>79</v>
      </c>
      <c r="J46" s="112">
        <f t="shared" si="8"/>
        <v>5302.27</v>
      </c>
      <c r="K46" s="151" t="s">
        <v>84</v>
      </c>
      <c r="L46" s="108">
        <v>2020</v>
      </c>
      <c r="M46" s="108">
        <v>1692</v>
      </c>
      <c r="N46" s="109" t="s">
        <v>277</v>
      </c>
      <c r="O46" s="111" t="s">
        <v>107</v>
      </c>
      <c r="P46" s="109" t="s">
        <v>108</v>
      </c>
      <c r="Q46" s="109" t="s">
        <v>108</v>
      </c>
      <c r="R46" s="108">
        <v>1</v>
      </c>
      <c r="S46" s="111" t="s">
        <v>85</v>
      </c>
      <c r="T46" s="108">
        <v>1090503</v>
      </c>
      <c r="U46" s="108">
        <v>3550</v>
      </c>
      <c r="V46" s="108">
        <v>2</v>
      </c>
      <c r="W46" s="108">
        <v>1</v>
      </c>
      <c r="X46" s="113">
        <v>2020</v>
      </c>
      <c r="Y46" s="113">
        <v>2</v>
      </c>
      <c r="Z46" s="113">
        <v>0</v>
      </c>
      <c r="AA46" s="114" t="s">
        <v>177</v>
      </c>
      <c r="AB46" s="108">
        <v>552</v>
      </c>
      <c r="AC46" s="109" t="s">
        <v>178</v>
      </c>
      <c r="AD46" s="152" t="s">
        <v>278</v>
      </c>
      <c r="AE46" s="152" t="s">
        <v>178</v>
      </c>
      <c r="AF46" s="153">
        <f t="shared" si="9"/>
        <v>25</v>
      </c>
      <c r="AG46" s="154">
        <f t="shared" si="10"/>
        <v>5302.27</v>
      </c>
      <c r="AH46" s="155">
        <f t="shared" si="11"/>
        <v>132556.75</v>
      </c>
      <c r="AI46" s="156"/>
    </row>
    <row r="47" spans="1:35" ht="15">
      <c r="A47" s="108">
        <v>2020</v>
      </c>
      <c r="B47" s="108">
        <v>127</v>
      </c>
      <c r="C47" s="109" t="s">
        <v>127</v>
      </c>
      <c r="D47" s="150" t="s">
        <v>281</v>
      </c>
      <c r="E47" s="109" t="s">
        <v>277</v>
      </c>
      <c r="F47" s="111" t="s">
        <v>282</v>
      </c>
      <c r="G47" s="112">
        <v>440.63</v>
      </c>
      <c r="H47" s="112">
        <v>79.46</v>
      </c>
      <c r="I47" s="143" t="s">
        <v>79</v>
      </c>
      <c r="J47" s="112">
        <f t="shared" si="8"/>
        <v>361.17</v>
      </c>
      <c r="K47" s="151" t="s">
        <v>84</v>
      </c>
      <c r="L47" s="108">
        <v>2020</v>
      </c>
      <c r="M47" s="108">
        <v>1708</v>
      </c>
      <c r="N47" s="109" t="s">
        <v>127</v>
      </c>
      <c r="O47" s="111" t="s">
        <v>152</v>
      </c>
      <c r="P47" s="109" t="s">
        <v>153</v>
      </c>
      <c r="Q47" s="109" t="s">
        <v>154</v>
      </c>
      <c r="R47" s="108">
        <v>1</v>
      </c>
      <c r="S47" s="111" t="s">
        <v>85</v>
      </c>
      <c r="T47" s="108">
        <v>1080203</v>
      </c>
      <c r="U47" s="108">
        <v>2890</v>
      </c>
      <c r="V47" s="108">
        <v>2</v>
      </c>
      <c r="W47" s="108">
        <v>1</v>
      </c>
      <c r="X47" s="113">
        <v>2020</v>
      </c>
      <c r="Y47" s="113">
        <v>49</v>
      </c>
      <c r="Z47" s="113">
        <v>0</v>
      </c>
      <c r="AA47" s="114" t="s">
        <v>114</v>
      </c>
      <c r="AB47" s="108">
        <v>464</v>
      </c>
      <c r="AC47" s="109" t="s">
        <v>283</v>
      </c>
      <c r="AD47" s="152" t="s">
        <v>145</v>
      </c>
      <c r="AE47" s="152" t="s">
        <v>283</v>
      </c>
      <c r="AF47" s="153">
        <f t="shared" si="9"/>
        <v>-9</v>
      </c>
      <c r="AG47" s="154">
        <f t="shared" si="10"/>
        <v>361.17</v>
      </c>
      <c r="AH47" s="155">
        <f t="shared" si="11"/>
        <v>-3250.53</v>
      </c>
      <c r="AI47" s="156"/>
    </row>
    <row r="48" spans="1:35" ht="15">
      <c r="A48" s="108">
        <v>2020</v>
      </c>
      <c r="B48" s="108">
        <v>131</v>
      </c>
      <c r="C48" s="109" t="s">
        <v>285</v>
      </c>
      <c r="D48" s="150" t="s">
        <v>286</v>
      </c>
      <c r="E48" s="109" t="s">
        <v>127</v>
      </c>
      <c r="F48" s="111" t="s">
        <v>287</v>
      </c>
      <c r="G48" s="112">
        <v>275</v>
      </c>
      <c r="H48" s="112">
        <v>49.59</v>
      </c>
      <c r="I48" s="143" t="s">
        <v>79</v>
      </c>
      <c r="J48" s="112">
        <f aca="true" t="shared" si="12" ref="J48:J65">IF(I48="SI",G48-H48,G48)</f>
        <v>225.41</v>
      </c>
      <c r="K48" s="151" t="s">
        <v>288</v>
      </c>
      <c r="L48" s="108">
        <v>2020</v>
      </c>
      <c r="M48" s="108">
        <v>1776</v>
      </c>
      <c r="N48" s="109" t="s">
        <v>285</v>
      </c>
      <c r="O48" s="111" t="s">
        <v>239</v>
      </c>
      <c r="P48" s="109" t="s">
        <v>240</v>
      </c>
      <c r="Q48" s="109" t="s">
        <v>84</v>
      </c>
      <c r="R48" s="108">
        <v>3</v>
      </c>
      <c r="S48" s="111" t="s">
        <v>96</v>
      </c>
      <c r="T48" s="108">
        <v>1080103</v>
      </c>
      <c r="U48" s="108">
        <v>2780</v>
      </c>
      <c r="V48" s="108">
        <v>2</v>
      </c>
      <c r="W48" s="108">
        <v>1</v>
      </c>
      <c r="X48" s="113">
        <v>2019</v>
      </c>
      <c r="Y48" s="113">
        <v>288</v>
      </c>
      <c r="Z48" s="113">
        <v>0</v>
      </c>
      <c r="AA48" s="114" t="s">
        <v>145</v>
      </c>
      <c r="AB48" s="108">
        <v>482</v>
      </c>
      <c r="AC48" s="109" t="s">
        <v>145</v>
      </c>
      <c r="AD48" s="152" t="s">
        <v>214</v>
      </c>
      <c r="AE48" s="152" t="s">
        <v>145</v>
      </c>
      <c r="AF48" s="153">
        <f aca="true" t="shared" si="13" ref="AF48:AF65">AE48-AD48</f>
        <v>-3</v>
      </c>
      <c r="AG48" s="154">
        <f aca="true" t="shared" si="14" ref="AG48:AG65">IF(AI48="SI",0,J48)</f>
        <v>225.41</v>
      </c>
      <c r="AH48" s="155">
        <f aca="true" t="shared" si="15" ref="AH48:AH65">AG48*AF48</f>
        <v>-676.23</v>
      </c>
      <c r="AI48" s="156"/>
    </row>
    <row r="49" spans="1:35" ht="15">
      <c r="A49" s="108">
        <v>2020</v>
      </c>
      <c r="B49" s="108">
        <v>131</v>
      </c>
      <c r="C49" s="109" t="s">
        <v>285</v>
      </c>
      <c r="D49" s="150" t="s">
        <v>286</v>
      </c>
      <c r="E49" s="109" t="s">
        <v>127</v>
      </c>
      <c r="F49" s="111" t="s">
        <v>287</v>
      </c>
      <c r="G49" s="112">
        <v>275</v>
      </c>
      <c r="H49" s="112">
        <v>49.59</v>
      </c>
      <c r="I49" s="143" t="s">
        <v>79</v>
      </c>
      <c r="J49" s="112">
        <f t="shared" si="12"/>
        <v>225.41</v>
      </c>
      <c r="K49" s="151" t="s">
        <v>288</v>
      </c>
      <c r="L49" s="108">
        <v>2020</v>
      </c>
      <c r="M49" s="108">
        <v>1776</v>
      </c>
      <c r="N49" s="109" t="s">
        <v>285</v>
      </c>
      <c r="O49" s="111" t="s">
        <v>239</v>
      </c>
      <c r="P49" s="109" t="s">
        <v>240</v>
      </c>
      <c r="Q49" s="109" t="s">
        <v>84</v>
      </c>
      <c r="R49" s="108">
        <v>3</v>
      </c>
      <c r="S49" s="111" t="s">
        <v>96</v>
      </c>
      <c r="T49" s="108">
        <v>1080103</v>
      </c>
      <c r="U49" s="108">
        <v>2780</v>
      </c>
      <c r="V49" s="108">
        <v>2</v>
      </c>
      <c r="W49" s="108">
        <v>1</v>
      </c>
      <c r="X49" s="113">
        <v>2020</v>
      </c>
      <c r="Y49" s="113">
        <v>289</v>
      </c>
      <c r="Z49" s="113">
        <v>0</v>
      </c>
      <c r="AA49" s="114" t="s">
        <v>145</v>
      </c>
      <c r="AB49" s="108">
        <v>483</v>
      </c>
      <c r="AC49" s="109" t="s">
        <v>145</v>
      </c>
      <c r="AD49" s="152" t="s">
        <v>214</v>
      </c>
      <c r="AE49" s="152" t="s">
        <v>145</v>
      </c>
      <c r="AF49" s="153">
        <f t="shared" si="13"/>
        <v>-3</v>
      </c>
      <c r="AG49" s="154">
        <f t="shared" si="14"/>
        <v>225.41</v>
      </c>
      <c r="AH49" s="155">
        <f t="shared" si="15"/>
        <v>-676.23</v>
      </c>
      <c r="AI49" s="156"/>
    </row>
    <row r="50" spans="1:35" ht="15">
      <c r="A50" s="108">
        <v>2020</v>
      </c>
      <c r="B50" s="108">
        <v>132</v>
      </c>
      <c r="C50" s="109" t="s">
        <v>285</v>
      </c>
      <c r="D50" s="150" t="s">
        <v>289</v>
      </c>
      <c r="E50" s="109" t="s">
        <v>127</v>
      </c>
      <c r="F50" s="111" t="s">
        <v>290</v>
      </c>
      <c r="G50" s="112">
        <v>230.64</v>
      </c>
      <c r="H50" s="112">
        <v>41.59</v>
      </c>
      <c r="I50" s="143" t="s">
        <v>79</v>
      </c>
      <c r="J50" s="112">
        <f t="shared" si="12"/>
        <v>189.04999999999998</v>
      </c>
      <c r="K50" s="151" t="s">
        <v>238</v>
      </c>
      <c r="L50" s="108">
        <v>2020</v>
      </c>
      <c r="M50" s="108">
        <v>1777</v>
      </c>
      <c r="N50" s="109" t="s">
        <v>285</v>
      </c>
      <c r="O50" s="111" t="s">
        <v>239</v>
      </c>
      <c r="P50" s="109" t="s">
        <v>240</v>
      </c>
      <c r="Q50" s="109" t="s">
        <v>84</v>
      </c>
      <c r="R50" s="108">
        <v>1</v>
      </c>
      <c r="S50" s="111" t="s">
        <v>85</v>
      </c>
      <c r="T50" s="108">
        <v>1100503</v>
      </c>
      <c r="U50" s="108">
        <v>4210</v>
      </c>
      <c r="V50" s="108">
        <v>2</v>
      </c>
      <c r="W50" s="108">
        <v>2</v>
      </c>
      <c r="X50" s="113">
        <v>2020</v>
      </c>
      <c r="Y50" s="113">
        <v>298</v>
      </c>
      <c r="Z50" s="113">
        <v>0</v>
      </c>
      <c r="AA50" s="114" t="s">
        <v>114</v>
      </c>
      <c r="AB50" s="108">
        <v>444</v>
      </c>
      <c r="AC50" s="109" t="s">
        <v>114</v>
      </c>
      <c r="AD50" s="152" t="s">
        <v>214</v>
      </c>
      <c r="AE50" s="152" t="s">
        <v>114</v>
      </c>
      <c r="AF50" s="153">
        <f t="shared" si="13"/>
        <v>-22</v>
      </c>
      <c r="AG50" s="154">
        <f t="shared" si="14"/>
        <v>189.04999999999998</v>
      </c>
      <c r="AH50" s="155">
        <f t="shared" si="15"/>
        <v>-4159.099999999999</v>
      </c>
      <c r="AI50" s="156"/>
    </row>
    <row r="51" spans="1:35" ht="15">
      <c r="A51" s="108">
        <v>2020</v>
      </c>
      <c r="B51" s="108">
        <v>133</v>
      </c>
      <c r="C51" s="109" t="s">
        <v>285</v>
      </c>
      <c r="D51" s="150" t="s">
        <v>291</v>
      </c>
      <c r="E51" s="109" t="s">
        <v>228</v>
      </c>
      <c r="F51" s="111" t="s">
        <v>292</v>
      </c>
      <c r="G51" s="112">
        <v>1146.8</v>
      </c>
      <c r="H51" s="112">
        <v>206.8</v>
      </c>
      <c r="I51" s="143" t="s">
        <v>79</v>
      </c>
      <c r="J51" s="112">
        <f t="shared" si="12"/>
        <v>940</v>
      </c>
      <c r="K51" s="151" t="s">
        <v>293</v>
      </c>
      <c r="L51" s="108">
        <v>2020</v>
      </c>
      <c r="M51" s="108">
        <v>1775</v>
      </c>
      <c r="N51" s="109" t="s">
        <v>285</v>
      </c>
      <c r="O51" s="111" t="s">
        <v>294</v>
      </c>
      <c r="P51" s="109" t="s">
        <v>295</v>
      </c>
      <c r="Q51" s="109" t="s">
        <v>84</v>
      </c>
      <c r="R51" s="108">
        <v>2</v>
      </c>
      <c r="S51" s="111" t="s">
        <v>161</v>
      </c>
      <c r="T51" s="108">
        <v>1010303</v>
      </c>
      <c r="U51" s="108">
        <v>250</v>
      </c>
      <c r="V51" s="108">
        <v>8</v>
      </c>
      <c r="W51" s="108">
        <v>1</v>
      </c>
      <c r="X51" s="113">
        <v>2019</v>
      </c>
      <c r="Y51" s="113">
        <v>216</v>
      </c>
      <c r="Z51" s="113">
        <v>0</v>
      </c>
      <c r="AA51" s="114" t="s">
        <v>177</v>
      </c>
      <c r="AB51" s="108">
        <v>549</v>
      </c>
      <c r="AC51" s="109" t="s">
        <v>178</v>
      </c>
      <c r="AD51" s="152" t="s">
        <v>214</v>
      </c>
      <c r="AE51" s="152" t="s">
        <v>178</v>
      </c>
      <c r="AF51" s="153">
        <f t="shared" si="13"/>
        <v>21</v>
      </c>
      <c r="AG51" s="154">
        <f t="shared" si="14"/>
        <v>940</v>
      </c>
      <c r="AH51" s="155">
        <f t="shared" si="15"/>
        <v>19740</v>
      </c>
      <c r="AI51" s="156"/>
    </row>
    <row r="52" spans="1:35" ht="15">
      <c r="A52" s="108">
        <v>2020</v>
      </c>
      <c r="B52" s="108">
        <v>133</v>
      </c>
      <c r="C52" s="109" t="s">
        <v>285</v>
      </c>
      <c r="D52" s="150" t="s">
        <v>291</v>
      </c>
      <c r="E52" s="109" t="s">
        <v>228</v>
      </c>
      <c r="F52" s="111" t="s">
        <v>296</v>
      </c>
      <c r="G52" s="112">
        <v>12.2</v>
      </c>
      <c r="H52" s="112">
        <v>2.2</v>
      </c>
      <c r="I52" s="143" t="s">
        <v>79</v>
      </c>
      <c r="J52" s="112">
        <f t="shared" si="12"/>
        <v>10</v>
      </c>
      <c r="K52" s="151" t="s">
        <v>297</v>
      </c>
      <c r="L52" s="108">
        <v>2020</v>
      </c>
      <c r="M52" s="108">
        <v>1775</v>
      </c>
      <c r="N52" s="109" t="s">
        <v>285</v>
      </c>
      <c r="O52" s="111" t="s">
        <v>294</v>
      </c>
      <c r="P52" s="109" t="s">
        <v>295</v>
      </c>
      <c r="Q52" s="109" t="s">
        <v>84</v>
      </c>
      <c r="R52" s="108">
        <v>2</v>
      </c>
      <c r="S52" s="111" t="s">
        <v>161</v>
      </c>
      <c r="T52" s="108">
        <v>1010303</v>
      </c>
      <c r="U52" s="108">
        <v>250</v>
      </c>
      <c r="V52" s="108">
        <v>8</v>
      </c>
      <c r="W52" s="108">
        <v>1</v>
      </c>
      <c r="X52" s="113">
        <v>2018</v>
      </c>
      <c r="Y52" s="113">
        <v>190</v>
      </c>
      <c r="Z52" s="113">
        <v>0</v>
      </c>
      <c r="AA52" s="114" t="s">
        <v>177</v>
      </c>
      <c r="AB52" s="108">
        <v>548</v>
      </c>
      <c r="AC52" s="109" t="s">
        <v>178</v>
      </c>
      <c r="AD52" s="152" t="s">
        <v>214</v>
      </c>
      <c r="AE52" s="152" t="s">
        <v>178</v>
      </c>
      <c r="AF52" s="153">
        <f t="shared" si="13"/>
        <v>21</v>
      </c>
      <c r="AG52" s="154">
        <f t="shared" si="14"/>
        <v>10</v>
      </c>
      <c r="AH52" s="155">
        <f t="shared" si="15"/>
        <v>210</v>
      </c>
      <c r="AI52" s="156"/>
    </row>
    <row r="53" spans="1:35" ht="15">
      <c r="A53" s="108">
        <v>2020</v>
      </c>
      <c r="B53" s="108">
        <v>134</v>
      </c>
      <c r="C53" s="109" t="s">
        <v>234</v>
      </c>
      <c r="D53" s="150" t="s">
        <v>298</v>
      </c>
      <c r="E53" s="109" t="s">
        <v>277</v>
      </c>
      <c r="F53" s="111" t="s">
        <v>280</v>
      </c>
      <c r="G53" s="112">
        <v>1240.8</v>
      </c>
      <c r="H53" s="112">
        <v>112.8</v>
      </c>
      <c r="I53" s="143" t="s">
        <v>79</v>
      </c>
      <c r="J53" s="112">
        <f t="shared" si="12"/>
        <v>1128</v>
      </c>
      <c r="K53" s="151" t="s">
        <v>84</v>
      </c>
      <c r="L53" s="108">
        <v>2020</v>
      </c>
      <c r="M53" s="108">
        <v>1792</v>
      </c>
      <c r="N53" s="109" t="s">
        <v>234</v>
      </c>
      <c r="O53" s="111" t="s">
        <v>207</v>
      </c>
      <c r="P53" s="109" t="s">
        <v>208</v>
      </c>
      <c r="Q53" s="109" t="s">
        <v>208</v>
      </c>
      <c r="R53" s="108">
        <v>1</v>
      </c>
      <c r="S53" s="111" t="s">
        <v>85</v>
      </c>
      <c r="T53" s="108">
        <v>1090503</v>
      </c>
      <c r="U53" s="108">
        <v>3550</v>
      </c>
      <c r="V53" s="108">
        <v>2</v>
      </c>
      <c r="W53" s="108">
        <v>2</v>
      </c>
      <c r="X53" s="113">
        <v>2020</v>
      </c>
      <c r="Y53" s="113">
        <v>104</v>
      </c>
      <c r="Z53" s="113">
        <v>0</v>
      </c>
      <c r="AA53" s="114" t="s">
        <v>177</v>
      </c>
      <c r="AB53" s="108">
        <v>547</v>
      </c>
      <c r="AC53" s="109" t="s">
        <v>178</v>
      </c>
      <c r="AD53" s="152" t="s">
        <v>299</v>
      </c>
      <c r="AE53" s="152" t="s">
        <v>178</v>
      </c>
      <c r="AF53" s="153">
        <f t="shared" si="13"/>
        <v>20</v>
      </c>
      <c r="AG53" s="154">
        <f t="shared" si="14"/>
        <v>1128</v>
      </c>
      <c r="AH53" s="155">
        <f t="shared" si="15"/>
        <v>22560</v>
      </c>
      <c r="AI53" s="156"/>
    </row>
    <row r="54" spans="1:35" ht="15">
      <c r="A54" s="108">
        <v>2020</v>
      </c>
      <c r="B54" s="108">
        <v>135</v>
      </c>
      <c r="C54" s="109" t="s">
        <v>234</v>
      </c>
      <c r="D54" s="150" t="s">
        <v>300</v>
      </c>
      <c r="E54" s="109" t="s">
        <v>234</v>
      </c>
      <c r="F54" s="111" t="s">
        <v>301</v>
      </c>
      <c r="G54" s="112">
        <v>549</v>
      </c>
      <c r="H54" s="112">
        <v>99</v>
      </c>
      <c r="I54" s="143" t="s">
        <v>79</v>
      </c>
      <c r="J54" s="112">
        <f t="shared" si="12"/>
        <v>450</v>
      </c>
      <c r="K54" s="151" t="s">
        <v>302</v>
      </c>
      <c r="L54" s="108">
        <v>2020</v>
      </c>
      <c r="M54" s="108">
        <v>1813</v>
      </c>
      <c r="N54" s="109" t="s">
        <v>234</v>
      </c>
      <c r="O54" s="111" t="s">
        <v>303</v>
      </c>
      <c r="P54" s="109" t="s">
        <v>304</v>
      </c>
      <c r="Q54" s="109" t="s">
        <v>84</v>
      </c>
      <c r="R54" s="108">
        <v>3</v>
      </c>
      <c r="S54" s="111" t="s">
        <v>96</v>
      </c>
      <c r="T54" s="108">
        <v>1010503</v>
      </c>
      <c r="U54" s="108">
        <v>470</v>
      </c>
      <c r="V54" s="108">
        <v>2</v>
      </c>
      <c r="W54" s="108">
        <v>3</v>
      </c>
      <c r="X54" s="113">
        <v>2019</v>
      </c>
      <c r="Y54" s="113">
        <v>298</v>
      </c>
      <c r="Z54" s="113">
        <v>0</v>
      </c>
      <c r="AA54" s="114" t="s">
        <v>114</v>
      </c>
      <c r="AB54" s="108">
        <v>440</v>
      </c>
      <c r="AC54" s="109" t="s">
        <v>114</v>
      </c>
      <c r="AD54" s="152" t="s">
        <v>299</v>
      </c>
      <c r="AE54" s="152" t="s">
        <v>114</v>
      </c>
      <c r="AF54" s="153">
        <f t="shared" si="13"/>
        <v>-23</v>
      </c>
      <c r="AG54" s="154">
        <f t="shared" si="14"/>
        <v>450</v>
      </c>
      <c r="AH54" s="155">
        <f t="shared" si="15"/>
        <v>-10350</v>
      </c>
      <c r="AI54" s="156"/>
    </row>
    <row r="55" spans="1:35" ht="15">
      <c r="A55" s="108">
        <v>2020</v>
      </c>
      <c r="B55" s="108">
        <v>136</v>
      </c>
      <c r="C55" s="109" t="s">
        <v>133</v>
      </c>
      <c r="D55" s="150" t="s">
        <v>305</v>
      </c>
      <c r="E55" s="109" t="s">
        <v>133</v>
      </c>
      <c r="F55" s="111" t="s">
        <v>306</v>
      </c>
      <c r="G55" s="112">
        <v>42.09</v>
      </c>
      <c r="H55" s="112">
        <v>7.59</v>
      </c>
      <c r="I55" s="143" t="s">
        <v>79</v>
      </c>
      <c r="J55" s="112">
        <f t="shared" si="12"/>
        <v>34.5</v>
      </c>
      <c r="K55" s="151" t="s">
        <v>307</v>
      </c>
      <c r="L55" s="108">
        <v>2020</v>
      </c>
      <c r="M55" s="108">
        <v>1829</v>
      </c>
      <c r="N55" s="109" t="s">
        <v>133</v>
      </c>
      <c r="O55" s="111" t="s">
        <v>308</v>
      </c>
      <c r="P55" s="109" t="s">
        <v>309</v>
      </c>
      <c r="Q55" s="109" t="s">
        <v>309</v>
      </c>
      <c r="R55" s="108">
        <v>2</v>
      </c>
      <c r="S55" s="111" t="s">
        <v>161</v>
      </c>
      <c r="T55" s="108">
        <v>1010702</v>
      </c>
      <c r="U55" s="108">
        <v>680</v>
      </c>
      <c r="V55" s="108">
        <v>2</v>
      </c>
      <c r="W55" s="108">
        <v>1</v>
      </c>
      <c r="X55" s="113">
        <v>2020</v>
      </c>
      <c r="Y55" s="113">
        <v>126</v>
      </c>
      <c r="Z55" s="113">
        <v>0</v>
      </c>
      <c r="AA55" s="114" t="s">
        <v>114</v>
      </c>
      <c r="AB55" s="108">
        <v>447</v>
      </c>
      <c r="AC55" s="109" t="s">
        <v>114</v>
      </c>
      <c r="AD55" s="152" t="s">
        <v>310</v>
      </c>
      <c r="AE55" s="152" t="s">
        <v>114</v>
      </c>
      <c r="AF55" s="153">
        <f t="shared" si="13"/>
        <v>-26</v>
      </c>
      <c r="AG55" s="154">
        <f t="shared" si="14"/>
        <v>34.5</v>
      </c>
      <c r="AH55" s="155">
        <f t="shared" si="15"/>
        <v>-897</v>
      </c>
      <c r="AI55" s="156"/>
    </row>
    <row r="56" spans="1:35" ht="15">
      <c r="A56" s="108">
        <v>2020</v>
      </c>
      <c r="B56" s="108">
        <v>136</v>
      </c>
      <c r="C56" s="109" t="s">
        <v>133</v>
      </c>
      <c r="D56" s="150" t="s">
        <v>305</v>
      </c>
      <c r="E56" s="109" t="s">
        <v>133</v>
      </c>
      <c r="F56" s="111" t="s">
        <v>306</v>
      </c>
      <c r="G56" s="112">
        <v>42.09</v>
      </c>
      <c r="H56" s="112">
        <v>7.59</v>
      </c>
      <c r="I56" s="143" t="s">
        <v>79</v>
      </c>
      <c r="J56" s="112">
        <f t="shared" si="12"/>
        <v>34.5</v>
      </c>
      <c r="K56" s="151" t="s">
        <v>307</v>
      </c>
      <c r="L56" s="108">
        <v>2020</v>
      </c>
      <c r="M56" s="108">
        <v>1829</v>
      </c>
      <c r="N56" s="109" t="s">
        <v>133</v>
      </c>
      <c r="O56" s="111" t="s">
        <v>308</v>
      </c>
      <c r="P56" s="109" t="s">
        <v>309</v>
      </c>
      <c r="Q56" s="109" t="s">
        <v>309</v>
      </c>
      <c r="R56" s="108">
        <v>2</v>
      </c>
      <c r="S56" s="111" t="s">
        <v>161</v>
      </c>
      <c r="T56" s="108">
        <v>1010202</v>
      </c>
      <c r="U56" s="108">
        <v>130</v>
      </c>
      <c r="V56" s="108">
        <v>2</v>
      </c>
      <c r="W56" s="108">
        <v>1</v>
      </c>
      <c r="X56" s="113">
        <v>2020</v>
      </c>
      <c r="Y56" s="113">
        <v>125</v>
      </c>
      <c r="Z56" s="113">
        <v>0</v>
      </c>
      <c r="AA56" s="114" t="s">
        <v>114</v>
      </c>
      <c r="AB56" s="108">
        <v>446</v>
      </c>
      <c r="AC56" s="109" t="s">
        <v>114</v>
      </c>
      <c r="AD56" s="152" t="s">
        <v>310</v>
      </c>
      <c r="AE56" s="152" t="s">
        <v>114</v>
      </c>
      <c r="AF56" s="153">
        <f t="shared" si="13"/>
        <v>-26</v>
      </c>
      <c r="AG56" s="154">
        <f t="shared" si="14"/>
        <v>34.5</v>
      </c>
      <c r="AH56" s="155">
        <f t="shared" si="15"/>
        <v>-897</v>
      </c>
      <c r="AI56" s="156"/>
    </row>
    <row r="57" spans="1:35" ht="15">
      <c r="A57" s="108">
        <v>2020</v>
      </c>
      <c r="B57" s="108">
        <v>137</v>
      </c>
      <c r="C57" s="109" t="s">
        <v>133</v>
      </c>
      <c r="D57" s="150" t="s">
        <v>311</v>
      </c>
      <c r="E57" s="109" t="s">
        <v>127</v>
      </c>
      <c r="F57" s="111" t="s">
        <v>312</v>
      </c>
      <c r="G57" s="112">
        <v>2624.22</v>
      </c>
      <c r="H57" s="112">
        <v>473.22</v>
      </c>
      <c r="I57" s="143" t="s">
        <v>79</v>
      </c>
      <c r="J57" s="112">
        <f t="shared" si="12"/>
        <v>2151</v>
      </c>
      <c r="K57" s="151" t="s">
        <v>313</v>
      </c>
      <c r="L57" s="108">
        <v>2020</v>
      </c>
      <c r="M57" s="108">
        <v>1834</v>
      </c>
      <c r="N57" s="109" t="s">
        <v>133</v>
      </c>
      <c r="O57" s="111" t="s">
        <v>184</v>
      </c>
      <c r="P57" s="109" t="s">
        <v>185</v>
      </c>
      <c r="Q57" s="109" t="s">
        <v>185</v>
      </c>
      <c r="R57" s="108">
        <v>2</v>
      </c>
      <c r="S57" s="111" t="s">
        <v>161</v>
      </c>
      <c r="T57" s="108">
        <v>1010203</v>
      </c>
      <c r="U57" s="108">
        <v>140</v>
      </c>
      <c r="V57" s="108">
        <v>8</v>
      </c>
      <c r="W57" s="108">
        <v>1</v>
      </c>
      <c r="X57" s="113">
        <v>2020</v>
      </c>
      <c r="Y57" s="113">
        <v>290</v>
      </c>
      <c r="Z57" s="113">
        <v>0</v>
      </c>
      <c r="AA57" s="114" t="s">
        <v>177</v>
      </c>
      <c r="AB57" s="108">
        <v>555</v>
      </c>
      <c r="AC57" s="109" t="s">
        <v>178</v>
      </c>
      <c r="AD57" s="152" t="s">
        <v>310</v>
      </c>
      <c r="AE57" s="152" t="s">
        <v>178</v>
      </c>
      <c r="AF57" s="153">
        <f t="shared" si="13"/>
        <v>17</v>
      </c>
      <c r="AG57" s="154">
        <f t="shared" si="14"/>
        <v>2151</v>
      </c>
      <c r="AH57" s="155">
        <f t="shared" si="15"/>
        <v>36567</v>
      </c>
      <c r="AI57" s="156"/>
    </row>
    <row r="58" spans="1:35" ht="15">
      <c r="A58" s="108">
        <v>2020</v>
      </c>
      <c r="B58" s="108">
        <v>138</v>
      </c>
      <c r="C58" s="109" t="s">
        <v>267</v>
      </c>
      <c r="D58" s="150" t="s">
        <v>314</v>
      </c>
      <c r="E58" s="109" t="s">
        <v>277</v>
      </c>
      <c r="F58" s="111" t="s">
        <v>315</v>
      </c>
      <c r="G58" s="112">
        <v>342.21</v>
      </c>
      <c r="H58" s="112">
        <v>61.71</v>
      </c>
      <c r="I58" s="143" t="s">
        <v>79</v>
      </c>
      <c r="J58" s="112">
        <f t="shared" si="12"/>
        <v>280.5</v>
      </c>
      <c r="K58" s="151" t="s">
        <v>256</v>
      </c>
      <c r="L58" s="108">
        <v>2020</v>
      </c>
      <c r="M58" s="108">
        <v>1890</v>
      </c>
      <c r="N58" s="109" t="s">
        <v>267</v>
      </c>
      <c r="O58" s="111" t="s">
        <v>257</v>
      </c>
      <c r="P58" s="109" t="s">
        <v>258</v>
      </c>
      <c r="Q58" s="109" t="s">
        <v>84</v>
      </c>
      <c r="R58" s="108">
        <v>1</v>
      </c>
      <c r="S58" s="111" t="s">
        <v>85</v>
      </c>
      <c r="T58" s="108">
        <v>1010503</v>
      </c>
      <c r="U58" s="108">
        <v>470</v>
      </c>
      <c r="V58" s="108">
        <v>4</v>
      </c>
      <c r="W58" s="108">
        <v>1</v>
      </c>
      <c r="X58" s="113">
        <v>2020</v>
      </c>
      <c r="Y58" s="113">
        <v>15</v>
      </c>
      <c r="Z58" s="113">
        <v>0</v>
      </c>
      <c r="AA58" s="114" t="s">
        <v>114</v>
      </c>
      <c r="AB58" s="108">
        <v>441</v>
      </c>
      <c r="AC58" s="109" t="s">
        <v>114</v>
      </c>
      <c r="AD58" s="152" t="s">
        <v>316</v>
      </c>
      <c r="AE58" s="152" t="s">
        <v>114</v>
      </c>
      <c r="AF58" s="153">
        <f t="shared" si="13"/>
        <v>-28</v>
      </c>
      <c r="AG58" s="154">
        <f t="shared" si="14"/>
        <v>280.5</v>
      </c>
      <c r="AH58" s="155">
        <f t="shared" si="15"/>
        <v>-7854</v>
      </c>
      <c r="AI58" s="156"/>
    </row>
    <row r="59" spans="1:35" ht="15">
      <c r="A59" s="108">
        <v>2020</v>
      </c>
      <c r="B59" s="108">
        <v>140</v>
      </c>
      <c r="C59" s="109" t="s">
        <v>114</v>
      </c>
      <c r="D59" s="150" t="s">
        <v>317</v>
      </c>
      <c r="E59" s="109" t="s">
        <v>247</v>
      </c>
      <c r="F59" s="111" t="s">
        <v>318</v>
      </c>
      <c r="G59" s="112">
        <v>23.19</v>
      </c>
      <c r="H59" s="112">
        <v>4.18</v>
      </c>
      <c r="I59" s="143" t="s">
        <v>79</v>
      </c>
      <c r="J59" s="112">
        <f t="shared" si="12"/>
        <v>19.01</v>
      </c>
      <c r="K59" s="151" t="s">
        <v>84</v>
      </c>
      <c r="L59" s="108">
        <v>2020</v>
      </c>
      <c r="M59" s="108">
        <v>1918</v>
      </c>
      <c r="N59" s="109" t="s">
        <v>114</v>
      </c>
      <c r="O59" s="111" t="s">
        <v>319</v>
      </c>
      <c r="P59" s="109" t="s">
        <v>320</v>
      </c>
      <c r="Q59" s="109" t="s">
        <v>320</v>
      </c>
      <c r="R59" s="108">
        <v>2</v>
      </c>
      <c r="S59" s="111" t="s">
        <v>161</v>
      </c>
      <c r="T59" s="108">
        <v>1040203</v>
      </c>
      <c r="U59" s="108">
        <v>1570</v>
      </c>
      <c r="V59" s="108">
        <v>4</v>
      </c>
      <c r="W59" s="108">
        <v>2</v>
      </c>
      <c r="X59" s="113">
        <v>2020</v>
      </c>
      <c r="Y59" s="113">
        <v>58</v>
      </c>
      <c r="Z59" s="113">
        <v>0</v>
      </c>
      <c r="AA59" s="114" t="s">
        <v>114</v>
      </c>
      <c r="AB59" s="108">
        <v>443</v>
      </c>
      <c r="AC59" s="109" t="s">
        <v>114</v>
      </c>
      <c r="AD59" s="152" t="s">
        <v>321</v>
      </c>
      <c r="AE59" s="152" t="s">
        <v>114</v>
      </c>
      <c r="AF59" s="153">
        <f t="shared" si="13"/>
        <v>-30</v>
      </c>
      <c r="AG59" s="154">
        <f t="shared" si="14"/>
        <v>19.01</v>
      </c>
      <c r="AH59" s="155">
        <f t="shared" si="15"/>
        <v>-570.3000000000001</v>
      </c>
      <c r="AI59" s="156"/>
    </row>
    <row r="60" spans="1:35" ht="15">
      <c r="A60" s="108">
        <v>2020</v>
      </c>
      <c r="B60" s="108">
        <v>141</v>
      </c>
      <c r="C60" s="109" t="s">
        <v>114</v>
      </c>
      <c r="D60" s="150" t="s">
        <v>322</v>
      </c>
      <c r="E60" s="109" t="s">
        <v>247</v>
      </c>
      <c r="F60" s="111" t="s">
        <v>318</v>
      </c>
      <c r="G60" s="112">
        <v>23.19</v>
      </c>
      <c r="H60" s="112">
        <v>4.18</v>
      </c>
      <c r="I60" s="143" t="s">
        <v>79</v>
      </c>
      <c r="J60" s="112">
        <f t="shared" si="12"/>
        <v>19.01</v>
      </c>
      <c r="K60" s="151" t="s">
        <v>84</v>
      </c>
      <c r="L60" s="108">
        <v>2020</v>
      </c>
      <c r="M60" s="108">
        <v>1915</v>
      </c>
      <c r="N60" s="109" t="s">
        <v>114</v>
      </c>
      <c r="O60" s="111" t="s">
        <v>319</v>
      </c>
      <c r="P60" s="109" t="s">
        <v>320</v>
      </c>
      <c r="Q60" s="109" t="s">
        <v>320</v>
      </c>
      <c r="R60" s="108">
        <v>2</v>
      </c>
      <c r="S60" s="111" t="s">
        <v>161</v>
      </c>
      <c r="T60" s="108">
        <v>1040103</v>
      </c>
      <c r="U60" s="108">
        <v>1460</v>
      </c>
      <c r="V60" s="108">
        <v>4</v>
      </c>
      <c r="W60" s="108">
        <v>2</v>
      </c>
      <c r="X60" s="113">
        <v>2020</v>
      </c>
      <c r="Y60" s="113">
        <v>57</v>
      </c>
      <c r="Z60" s="113">
        <v>0</v>
      </c>
      <c r="AA60" s="114" t="s">
        <v>114</v>
      </c>
      <c r="AB60" s="108">
        <v>442</v>
      </c>
      <c r="AC60" s="109" t="s">
        <v>114</v>
      </c>
      <c r="AD60" s="152" t="s">
        <v>321</v>
      </c>
      <c r="AE60" s="152" t="s">
        <v>114</v>
      </c>
      <c r="AF60" s="153">
        <f t="shared" si="13"/>
        <v>-30</v>
      </c>
      <c r="AG60" s="154">
        <f t="shared" si="14"/>
        <v>19.01</v>
      </c>
      <c r="AH60" s="155">
        <f t="shared" si="15"/>
        <v>-570.3000000000001</v>
      </c>
      <c r="AI60" s="156"/>
    </row>
    <row r="61" spans="1:35" ht="15">
      <c r="A61" s="108">
        <v>2020</v>
      </c>
      <c r="B61" s="108">
        <v>142</v>
      </c>
      <c r="C61" s="109" t="s">
        <v>323</v>
      </c>
      <c r="D61" s="150" t="s">
        <v>324</v>
      </c>
      <c r="E61" s="109" t="s">
        <v>127</v>
      </c>
      <c r="F61" s="111" t="s">
        <v>325</v>
      </c>
      <c r="G61" s="112">
        <v>85</v>
      </c>
      <c r="H61" s="112">
        <v>10.97</v>
      </c>
      <c r="I61" s="143" t="s">
        <v>79</v>
      </c>
      <c r="J61" s="112">
        <f t="shared" si="12"/>
        <v>74.03</v>
      </c>
      <c r="K61" s="151" t="s">
        <v>84</v>
      </c>
      <c r="L61" s="108">
        <v>2020</v>
      </c>
      <c r="M61" s="108">
        <v>1960</v>
      </c>
      <c r="N61" s="109" t="s">
        <v>326</v>
      </c>
      <c r="O61" s="111" t="s">
        <v>327</v>
      </c>
      <c r="P61" s="109" t="s">
        <v>328</v>
      </c>
      <c r="Q61" s="109" t="s">
        <v>329</v>
      </c>
      <c r="R61" s="108">
        <v>2</v>
      </c>
      <c r="S61" s="111" t="s">
        <v>161</v>
      </c>
      <c r="T61" s="108">
        <v>1100405</v>
      </c>
      <c r="U61" s="108">
        <v>4120</v>
      </c>
      <c r="V61" s="108">
        <v>18</v>
      </c>
      <c r="W61" s="108">
        <v>1</v>
      </c>
      <c r="X61" s="113">
        <v>2020</v>
      </c>
      <c r="Y61" s="113">
        <v>133</v>
      </c>
      <c r="Z61" s="113">
        <v>0</v>
      </c>
      <c r="AA61" s="114" t="s">
        <v>145</v>
      </c>
      <c r="AB61" s="108">
        <v>481</v>
      </c>
      <c r="AC61" s="109" t="s">
        <v>145</v>
      </c>
      <c r="AD61" s="152" t="s">
        <v>330</v>
      </c>
      <c r="AE61" s="152" t="s">
        <v>145</v>
      </c>
      <c r="AF61" s="153">
        <f t="shared" si="13"/>
        <v>-16</v>
      </c>
      <c r="AG61" s="154">
        <f t="shared" si="14"/>
        <v>74.03</v>
      </c>
      <c r="AH61" s="155">
        <f t="shared" si="15"/>
        <v>-1184.48</v>
      </c>
      <c r="AI61" s="156"/>
    </row>
    <row r="62" spans="1:35" ht="15">
      <c r="A62" s="108">
        <v>2020</v>
      </c>
      <c r="B62" s="108">
        <v>143</v>
      </c>
      <c r="C62" s="109" t="s">
        <v>323</v>
      </c>
      <c r="D62" s="150" t="s">
        <v>331</v>
      </c>
      <c r="E62" s="109" t="s">
        <v>326</v>
      </c>
      <c r="F62" s="111" t="s">
        <v>325</v>
      </c>
      <c r="G62" s="112">
        <v>692</v>
      </c>
      <c r="H62" s="112">
        <v>0</v>
      </c>
      <c r="I62" s="143" t="s">
        <v>91</v>
      </c>
      <c r="J62" s="112">
        <f t="shared" si="12"/>
        <v>692</v>
      </c>
      <c r="K62" s="151" t="s">
        <v>84</v>
      </c>
      <c r="L62" s="108">
        <v>2020</v>
      </c>
      <c r="M62" s="108">
        <v>1977</v>
      </c>
      <c r="N62" s="109" t="s">
        <v>323</v>
      </c>
      <c r="O62" s="111" t="s">
        <v>332</v>
      </c>
      <c r="P62" s="109" t="s">
        <v>333</v>
      </c>
      <c r="Q62" s="109" t="s">
        <v>333</v>
      </c>
      <c r="R62" s="108">
        <v>2</v>
      </c>
      <c r="S62" s="111" t="s">
        <v>161</v>
      </c>
      <c r="T62" s="108">
        <v>1100405</v>
      </c>
      <c r="U62" s="108">
        <v>4120</v>
      </c>
      <c r="V62" s="108">
        <v>18</v>
      </c>
      <c r="W62" s="108">
        <v>1</v>
      </c>
      <c r="X62" s="113">
        <v>2020</v>
      </c>
      <c r="Y62" s="113">
        <v>133</v>
      </c>
      <c r="Z62" s="113">
        <v>0</v>
      </c>
      <c r="AA62" s="114" t="s">
        <v>145</v>
      </c>
      <c r="AB62" s="108">
        <v>486</v>
      </c>
      <c r="AC62" s="109" t="s">
        <v>145</v>
      </c>
      <c r="AD62" s="152" t="s">
        <v>330</v>
      </c>
      <c r="AE62" s="152" t="s">
        <v>145</v>
      </c>
      <c r="AF62" s="153">
        <f t="shared" si="13"/>
        <v>-16</v>
      </c>
      <c r="AG62" s="154">
        <f t="shared" si="14"/>
        <v>692</v>
      </c>
      <c r="AH62" s="155">
        <f t="shared" si="15"/>
        <v>-11072</v>
      </c>
      <c r="AI62" s="156"/>
    </row>
    <row r="63" spans="1:35" ht="15">
      <c r="A63" s="108">
        <v>2020</v>
      </c>
      <c r="B63" s="108">
        <v>145</v>
      </c>
      <c r="C63" s="109" t="s">
        <v>336</v>
      </c>
      <c r="D63" s="150" t="s">
        <v>337</v>
      </c>
      <c r="E63" s="109" t="s">
        <v>338</v>
      </c>
      <c r="F63" s="111" t="s">
        <v>339</v>
      </c>
      <c r="G63" s="112">
        <v>17.08</v>
      </c>
      <c r="H63" s="112">
        <v>3.08</v>
      </c>
      <c r="I63" s="143" t="s">
        <v>79</v>
      </c>
      <c r="J63" s="112">
        <f t="shared" si="12"/>
        <v>13.999999999999998</v>
      </c>
      <c r="K63" s="151" t="s">
        <v>84</v>
      </c>
      <c r="L63" s="108">
        <v>0</v>
      </c>
      <c r="M63" s="108">
        <v>0</v>
      </c>
      <c r="N63" s="109"/>
      <c r="O63" s="111" t="s">
        <v>340</v>
      </c>
      <c r="P63" s="109" t="s">
        <v>341</v>
      </c>
      <c r="Q63" s="109" t="s">
        <v>341</v>
      </c>
      <c r="R63" s="108">
        <v>2</v>
      </c>
      <c r="S63" s="111" t="s">
        <v>161</v>
      </c>
      <c r="T63" s="108">
        <v>1010303</v>
      </c>
      <c r="U63" s="108">
        <v>250</v>
      </c>
      <c r="V63" s="108">
        <v>2</v>
      </c>
      <c r="W63" s="108">
        <v>1</v>
      </c>
      <c r="X63" s="113">
        <v>2020</v>
      </c>
      <c r="Y63" s="113">
        <v>70</v>
      </c>
      <c r="Z63" s="113">
        <v>0</v>
      </c>
      <c r="AA63" s="114" t="s">
        <v>145</v>
      </c>
      <c r="AB63" s="108">
        <v>480</v>
      </c>
      <c r="AC63" s="109" t="s">
        <v>145</v>
      </c>
      <c r="AD63" s="152" t="s">
        <v>177</v>
      </c>
      <c r="AE63" s="152" t="s">
        <v>145</v>
      </c>
      <c r="AF63" s="153">
        <f t="shared" si="13"/>
        <v>-23</v>
      </c>
      <c r="AG63" s="154">
        <f t="shared" si="14"/>
        <v>13.999999999999998</v>
      </c>
      <c r="AH63" s="155">
        <f t="shared" si="15"/>
        <v>-321.99999999999994</v>
      </c>
      <c r="AI63" s="156"/>
    </row>
    <row r="64" spans="1:35" ht="15">
      <c r="A64" s="108">
        <v>2020</v>
      </c>
      <c r="B64" s="108">
        <v>146</v>
      </c>
      <c r="C64" s="109" t="s">
        <v>336</v>
      </c>
      <c r="D64" s="150" t="s">
        <v>342</v>
      </c>
      <c r="E64" s="109" t="s">
        <v>336</v>
      </c>
      <c r="F64" s="111" t="s">
        <v>325</v>
      </c>
      <c r="G64" s="112">
        <v>257</v>
      </c>
      <c r="H64" s="112">
        <v>0</v>
      </c>
      <c r="I64" s="143" t="s">
        <v>91</v>
      </c>
      <c r="J64" s="112">
        <f t="shared" si="12"/>
        <v>257</v>
      </c>
      <c r="K64" s="151" t="s">
        <v>84</v>
      </c>
      <c r="L64" s="108">
        <v>2020</v>
      </c>
      <c r="M64" s="108">
        <v>2051</v>
      </c>
      <c r="N64" s="109" t="s">
        <v>336</v>
      </c>
      <c r="O64" s="111" t="s">
        <v>332</v>
      </c>
      <c r="P64" s="109" t="s">
        <v>333</v>
      </c>
      <c r="Q64" s="109" t="s">
        <v>333</v>
      </c>
      <c r="R64" s="108">
        <v>2</v>
      </c>
      <c r="S64" s="111" t="s">
        <v>161</v>
      </c>
      <c r="T64" s="108">
        <v>1100405</v>
      </c>
      <c r="U64" s="108">
        <v>4120</v>
      </c>
      <c r="V64" s="108">
        <v>18</v>
      </c>
      <c r="W64" s="108">
        <v>1</v>
      </c>
      <c r="X64" s="113">
        <v>2020</v>
      </c>
      <c r="Y64" s="113">
        <v>133</v>
      </c>
      <c r="Z64" s="113">
        <v>0</v>
      </c>
      <c r="AA64" s="114" t="s">
        <v>145</v>
      </c>
      <c r="AB64" s="108">
        <v>486</v>
      </c>
      <c r="AC64" s="109" t="s">
        <v>145</v>
      </c>
      <c r="AD64" s="152" t="s">
        <v>177</v>
      </c>
      <c r="AE64" s="152" t="s">
        <v>145</v>
      </c>
      <c r="AF64" s="153">
        <f t="shared" si="13"/>
        <v>-23</v>
      </c>
      <c r="AG64" s="154">
        <f t="shared" si="14"/>
        <v>257</v>
      </c>
      <c r="AH64" s="155">
        <f t="shared" si="15"/>
        <v>-5911</v>
      </c>
      <c r="AI64" s="156"/>
    </row>
    <row r="65" spans="1:35" ht="15">
      <c r="A65" s="108">
        <v>2020</v>
      </c>
      <c r="B65" s="108">
        <v>147</v>
      </c>
      <c r="C65" s="109" t="s">
        <v>336</v>
      </c>
      <c r="D65" s="150" t="s">
        <v>343</v>
      </c>
      <c r="E65" s="109" t="s">
        <v>336</v>
      </c>
      <c r="F65" s="111" t="s">
        <v>325</v>
      </c>
      <c r="G65" s="112">
        <v>142</v>
      </c>
      <c r="H65" s="112">
        <v>0</v>
      </c>
      <c r="I65" s="143" t="s">
        <v>91</v>
      </c>
      <c r="J65" s="112">
        <f t="shared" si="12"/>
        <v>142</v>
      </c>
      <c r="K65" s="151" t="s">
        <v>84</v>
      </c>
      <c r="L65" s="108">
        <v>2020</v>
      </c>
      <c r="M65" s="108">
        <v>2052</v>
      </c>
      <c r="N65" s="109" t="s">
        <v>336</v>
      </c>
      <c r="O65" s="111" t="s">
        <v>332</v>
      </c>
      <c r="P65" s="109" t="s">
        <v>333</v>
      </c>
      <c r="Q65" s="109" t="s">
        <v>333</v>
      </c>
      <c r="R65" s="108">
        <v>2</v>
      </c>
      <c r="S65" s="111" t="s">
        <v>161</v>
      </c>
      <c r="T65" s="108">
        <v>1100405</v>
      </c>
      <c r="U65" s="108">
        <v>4120</v>
      </c>
      <c r="V65" s="108">
        <v>18</v>
      </c>
      <c r="W65" s="108">
        <v>1</v>
      </c>
      <c r="X65" s="113">
        <v>2020</v>
      </c>
      <c r="Y65" s="113">
        <v>133</v>
      </c>
      <c r="Z65" s="113">
        <v>0</v>
      </c>
      <c r="AA65" s="114" t="s">
        <v>145</v>
      </c>
      <c r="AB65" s="108">
        <v>486</v>
      </c>
      <c r="AC65" s="109" t="s">
        <v>145</v>
      </c>
      <c r="AD65" s="152" t="s">
        <v>177</v>
      </c>
      <c r="AE65" s="152" t="s">
        <v>145</v>
      </c>
      <c r="AF65" s="153">
        <f t="shared" si="13"/>
        <v>-23</v>
      </c>
      <c r="AG65" s="154">
        <f t="shared" si="14"/>
        <v>142</v>
      </c>
      <c r="AH65" s="155">
        <f t="shared" si="15"/>
        <v>-3266</v>
      </c>
      <c r="AI65" s="156"/>
    </row>
    <row r="66" spans="1:35" ht="15">
      <c r="A66" s="108">
        <v>2020</v>
      </c>
      <c r="B66" s="108">
        <v>154</v>
      </c>
      <c r="C66" s="109" t="s">
        <v>213</v>
      </c>
      <c r="D66" s="150" t="s">
        <v>344</v>
      </c>
      <c r="E66" s="109" t="s">
        <v>345</v>
      </c>
      <c r="F66" s="111" t="s">
        <v>346</v>
      </c>
      <c r="G66" s="112">
        <v>447</v>
      </c>
      <c r="H66" s="112">
        <v>0</v>
      </c>
      <c r="I66" s="143" t="s">
        <v>91</v>
      </c>
      <c r="J66" s="112">
        <f aca="true" t="shared" si="16" ref="J66:J74">IF(I66="SI",G66-H66,G66)</f>
        <v>447</v>
      </c>
      <c r="K66" s="151" t="s">
        <v>347</v>
      </c>
      <c r="L66" s="108">
        <v>2020</v>
      </c>
      <c r="M66" s="108">
        <v>2128</v>
      </c>
      <c r="N66" s="109" t="s">
        <v>284</v>
      </c>
      <c r="O66" s="111" t="s">
        <v>348</v>
      </c>
      <c r="P66" s="109" t="s">
        <v>349</v>
      </c>
      <c r="Q66" s="109" t="s">
        <v>349</v>
      </c>
      <c r="R66" s="108">
        <v>1</v>
      </c>
      <c r="S66" s="111" t="s">
        <v>85</v>
      </c>
      <c r="T66" s="108">
        <v>1010303</v>
      </c>
      <c r="U66" s="108">
        <v>250</v>
      </c>
      <c r="V66" s="108">
        <v>8</v>
      </c>
      <c r="W66" s="108">
        <v>1</v>
      </c>
      <c r="X66" s="113">
        <v>2020</v>
      </c>
      <c r="Y66" s="113">
        <v>21</v>
      </c>
      <c r="Z66" s="113">
        <v>0</v>
      </c>
      <c r="AA66" s="114" t="s">
        <v>334</v>
      </c>
      <c r="AB66" s="108">
        <v>512</v>
      </c>
      <c r="AC66" s="109" t="s">
        <v>335</v>
      </c>
      <c r="AD66" s="152" t="s">
        <v>350</v>
      </c>
      <c r="AE66" s="152" t="s">
        <v>335</v>
      </c>
      <c r="AF66" s="153">
        <f aca="true" t="shared" si="17" ref="AF66:AF74">AE66-AD66</f>
        <v>-18</v>
      </c>
      <c r="AG66" s="154">
        <f aca="true" t="shared" si="18" ref="AG66:AG74">IF(AI66="SI",0,J66)</f>
        <v>447</v>
      </c>
      <c r="AH66" s="155">
        <f aca="true" t="shared" si="19" ref="AH66:AH74">AG66*AF66</f>
        <v>-8046</v>
      </c>
      <c r="AI66" s="156"/>
    </row>
    <row r="67" spans="1:35" ht="15">
      <c r="A67" s="108">
        <v>2020</v>
      </c>
      <c r="B67" s="108">
        <v>156</v>
      </c>
      <c r="C67" s="109" t="s">
        <v>351</v>
      </c>
      <c r="D67" s="150" t="s">
        <v>352</v>
      </c>
      <c r="E67" s="109" t="s">
        <v>213</v>
      </c>
      <c r="F67" s="111" t="s">
        <v>325</v>
      </c>
      <c r="G67" s="112">
        <v>135</v>
      </c>
      <c r="H67" s="112">
        <v>17.01</v>
      </c>
      <c r="I67" s="143" t="s">
        <v>79</v>
      </c>
      <c r="J67" s="112">
        <f t="shared" si="16"/>
        <v>117.99</v>
      </c>
      <c r="K67" s="151" t="s">
        <v>84</v>
      </c>
      <c r="L67" s="108">
        <v>2020</v>
      </c>
      <c r="M67" s="108">
        <v>2176</v>
      </c>
      <c r="N67" s="109" t="s">
        <v>351</v>
      </c>
      <c r="O67" s="111" t="s">
        <v>327</v>
      </c>
      <c r="P67" s="109" t="s">
        <v>328</v>
      </c>
      <c r="Q67" s="109" t="s">
        <v>329</v>
      </c>
      <c r="R67" s="108">
        <v>2</v>
      </c>
      <c r="S67" s="111" t="s">
        <v>161</v>
      </c>
      <c r="T67" s="108">
        <v>1100405</v>
      </c>
      <c r="U67" s="108">
        <v>4120</v>
      </c>
      <c r="V67" s="108">
        <v>18</v>
      </c>
      <c r="W67" s="108">
        <v>1</v>
      </c>
      <c r="X67" s="113">
        <v>2020</v>
      </c>
      <c r="Y67" s="113">
        <v>133</v>
      </c>
      <c r="Z67" s="113">
        <v>0</v>
      </c>
      <c r="AA67" s="114" t="s">
        <v>334</v>
      </c>
      <c r="AB67" s="108">
        <v>513</v>
      </c>
      <c r="AC67" s="109" t="s">
        <v>335</v>
      </c>
      <c r="AD67" s="152" t="s">
        <v>353</v>
      </c>
      <c r="AE67" s="152" t="s">
        <v>335</v>
      </c>
      <c r="AF67" s="153">
        <f t="shared" si="17"/>
        <v>-21</v>
      </c>
      <c r="AG67" s="154">
        <f t="shared" si="18"/>
        <v>117.99</v>
      </c>
      <c r="AH67" s="155">
        <f t="shared" si="19"/>
        <v>-2477.79</v>
      </c>
      <c r="AI67" s="156"/>
    </row>
    <row r="68" spans="1:35" ht="15">
      <c r="A68" s="108">
        <v>2020</v>
      </c>
      <c r="B68" s="108">
        <v>157</v>
      </c>
      <c r="C68" s="109" t="s">
        <v>354</v>
      </c>
      <c r="D68" s="150" t="s">
        <v>355</v>
      </c>
      <c r="E68" s="109" t="s">
        <v>145</v>
      </c>
      <c r="F68" s="111" t="s">
        <v>356</v>
      </c>
      <c r="G68" s="112">
        <v>157.81</v>
      </c>
      <c r="H68" s="112">
        <v>28.46</v>
      </c>
      <c r="I68" s="143" t="s">
        <v>79</v>
      </c>
      <c r="J68" s="112">
        <f t="shared" si="16"/>
        <v>129.35</v>
      </c>
      <c r="K68" s="151" t="s">
        <v>238</v>
      </c>
      <c r="L68" s="108">
        <v>2020</v>
      </c>
      <c r="M68" s="108">
        <v>2202</v>
      </c>
      <c r="N68" s="109" t="s">
        <v>354</v>
      </c>
      <c r="O68" s="111" t="s">
        <v>239</v>
      </c>
      <c r="P68" s="109" t="s">
        <v>240</v>
      </c>
      <c r="Q68" s="109" t="s">
        <v>84</v>
      </c>
      <c r="R68" s="108">
        <v>1</v>
      </c>
      <c r="S68" s="111" t="s">
        <v>85</v>
      </c>
      <c r="T68" s="108">
        <v>1100503</v>
      </c>
      <c r="U68" s="108">
        <v>4210</v>
      </c>
      <c r="V68" s="108">
        <v>2</v>
      </c>
      <c r="W68" s="108">
        <v>2</v>
      </c>
      <c r="X68" s="113">
        <v>2020</v>
      </c>
      <c r="Y68" s="113">
        <v>298</v>
      </c>
      <c r="Z68" s="113">
        <v>0</v>
      </c>
      <c r="AA68" s="114" t="s">
        <v>334</v>
      </c>
      <c r="AB68" s="108">
        <v>514</v>
      </c>
      <c r="AC68" s="109" t="s">
        <v>335</v>
      </c>
      <c r="AD68" s="152" t="s">
        <v>357</v>
      </c>
      <c r="AE68" s="152" t="s">
        <v>335</v>
      </c>
      <c r="AF68" s="153">
        <f t="shared" si="17"/>
        <v>-22</v>
      </c>
      <c r="AG68" s="154">
        <f t="shared" si="18"/>
        <v>129.35</v>
      </c>
      <c r="AH68" s="155">
        <f t="shared" si="19"/>
        <v>-2845.7</v>
      </c>
      <c r="AI68" s="156"/>
    </row>
    <row r="69" spans="1:35" ht="15">
      <c r="A69" s="108">
        <v>2020</v>
      </c>
      <c r="B69" s="108">
        <v>158</v>
      </c>
      <c r="C69" s="109" t="s">
        <v>354</v>
      </c>
      <c r="D69" s="150" t="s">
        <v>358</v>
      </c>
      <c r="E69" s="109" t="s">
        <v>351</v>
      </c>
      <c r="F69" s="111" t="s">
        <v>325</v>
      </c>
      <c r="G69" s="112">
        <v>252</v>
      </c>
      <c r="H69" s="112">
        <v>0</v>
      </c>
      <c r="I69" s="143" t="s">
        <v>91</v>
      </c>
      <c r="J69" s="112">
        <f t="shared" si="16"/>
        <v>252</v>
      </c>
      <c r="K69" s="151" t="s">
        <v>84</v>
      </c>
      <c r="L69" s="108">
        <v>2020</v>
      </c>
      <c r="M69" s="108">
        <v>2204</v>
      </c>
      <c r="N69" s="109" t="s">
        <v>354</v>
      </c>
      <c r="O69" s="111" t="s">
        <v>332</v>
      </c>
      <c r="P69" s="109" t="s">
        <v>333</v>
      </c>
      <c r="Q69" s="109" t="s">
        <v>333</v>
      </c>
      <c r="R69" s="108">
        <v>2</v>
      </c>
      <c r="S69" s="111" t="s">
        <v>161</v>
      </c>
      <c r="T69" s="108">
        <v>1100405</v>
      </c>
      <c r="U69" s="108">
        <v>4120</v>
      </c>
      <c r="V69" s="108">
        <v>18</v>
      </c>
      <c r="W69" s="108">
        <v>1</v>
      </c>
      <c r="X69" s="113">
        <v>2020</v>
      </c>
      <c r="Y69" s="113">
        <v>133</v>
      </c>
      <c r="Z69" s="113">
        <v>0</v>
      </c>
      <c r="AA69" s="114" t="s">
        <v>334</v>
      </c>
      <c r="AB69" s="108">
        <v>516</v>
      </c>
      <c r="AC69" s="109" t="s">
        <v>335</v>
      </c>
      <c r="AD69" s="152" t="s">
        <v>357</v>
      </c>
      <c r="AE69" s="152" t="s">
        <v>335</v>
      </c>
      <c r="AF69" s="153">
        <f t="shared" si="17"/>
        <v>-22</v>
      </c>
      <c r="AG69" s="154">
        <f t="shared" si="18"/>
        <v>252</v>
      </c>
      <c r="AH69" s="155">
        <f t="shared" si="19"/>
        <v>-5544</v>
      </c>
      <c r="AI69" s="156"/>
    </row>
    <row r="70" spans="1:35" ht="15">
      <c r="A70" s="108">
        <v>2020</v>
      </c>
      <c r="B70" s="108">
        <v>159</v>
      </c>
      <c r="C70" s="109" t="s">
        <v>354</v>
      </c>
      <c r="D70" s="150" t="s">
        <v>359</v>
      </c>
      <c r="E70" s="109" t="s">
        <v>351</v>
      </c>
      <c r="F70" s="111" t="s">
        <v>360</v>
      </c>
      <c r="G70" s="112">
        <v>138.25</v>
      </c>
      <c r="H70" s="112">
        <v>24.93</v>
      </c>
      <c r="I70" s="143" t="s">
        <v>79</v>
      </c>
      <c r="J70" s="112">
        <f t="shared" si="16"/>
        <v>113.32</v>
      </c>
      <c r="K70" s="151" t="s">
        <v>361</v>
      </c>
      <c r="L70" s="108">
        <v>2020</v>
      </c>
      <c r="M70" s="108">
        <v>2201</v>
      </c>
      <c r="N70" s="109" t="s">
        <v>354</v>
      </c>
      <c r="O70" s="111" t="s">
        <v>362</v>
      </c>
      <c r="P70" s="109" t="s">
        <v>363</v>
      </c>
      <c r="Q70" s="109" t="s">
        <v>84</v>
      </c>
      <c r="R70" s="108">
        <v>4</v>
      </c>
      <c r="S70" s="111" t="s">
        <v>364</v>
      </c>
      <c r="T70" s="108">
        <v>1030102</v>
      </c>
      <c r="U70" s="108">
        <v>1120</v>
      </c>
      <c r="V70" s="108">
        <v>2</v>
      </c>
      <c r="W70" s="108">
        <v>6</v>
      </c>
      <c r="X70" s="113">
        <v>2020</v>
      </c>
      <c r="Y70" s="113">
        <v>139</v>
      </c>
      <c r="Z70" s="113">
        <v>0</v>
      </c>
      <c r="AA70" s="114" t="s">
        <v>334</v>
      </c>
      <c r="AB70" s="108">
        <v>515</v>
      </c>
      <c r="AC70" s="109" t="s">
        <v>335</v>
      </c>
      <c r="AD70" s="152" t="s">
        <v>357</v>
      </c>
      <c r="AE70" s="152" t="s">
        <v>335</v>
      </c>
      <c r="AF70" s="153">
        <f t="shared" si="17"/>
        <v>-22</v>
      </c>
      <c r="AG70" s="154">
        <f t="shared" si="18"/>
        <v>113.32</v>
      </c>
      <c r="AH70" s="155">
        <f t="shared" si="19"/>
        <v>-2493.04</v>
      </c>
      <c r="AI70" s="156"/>
    </row>
    <row r="71" spans="1:35" ht="15">
      <c r="A71" s="108">
        <v>2020</v>
      </c>
      <c r="B71" s="108">
        <v>163</v>
      </c>
      <c r="C71" s="109" t="s">
        <v>365</v>
      </c>
      <c r="D71" s="150" t="s">
        <v>366</v>
      </c>
      <c r="E71" s="109" t="s">
        <v>345</v>
      </c>
      <c r="F71" s="111" t="s">
        <v>367</v>
      </c>
      <c r="G71" s="112">
        <v>248.88</v>
      </c>
      <c r="H71" s="112">
        <v>44.88</v>
      </c>
      <c r="I71" s="143" t="s">
        <v>79</v>
      </c>
      <c r="J71" s="112">
        <f t="shared" si="16"/>
        <v>204</v>
      </c>
      <c r="K71" s="151" t="s">
        <v>256</v>
      </c>
      <c r="L71" s="108">
        <v>2020</v>
      </c>
      <c r="M71" s="108">
        <v>2276</v>
      </c>
      <c r="N71" s="109" t="s">
        <v>334</v>
      </c>
      <c r="O71" s="111" t="s">
        <v>257</v>
      </c>
      <c r="P71" s="109" t="s">
        <v>258</v>
      </c>
      <c r="Q71" s="109" t="s">
        <v>84</v>
      </c>
      <c r="R71" s="108">
        <v>1</v>
      </c>
      <c r="S71" s="111" t="s">
        <v>85</v>
      </c>
      <c r="T71" s="108">
        <v>1010503</v>
      </c>
      <c r="U71" s="108">
        <v>470</v>
      </c>
      <c r="V71" s="108">
        <v>4</v>
      </c>
      <c r="W71" s="108">
        <v>1</v>
      </c>
      <c r="X71" s="113">
        <v>2020</v>
      </c>
      <c r="Y71" s="113">
        <v>15</v>
      </c>
      <c r="Z71" s="113">
        <v>0</v>
      </c>
      <c r="AA71" s="114" t="s">
        <v>177</v>
      </c>
      <c r="AB71" s="108">
        <v>550</v>
      </c>
      <c r="AC71" s="109" t="s">
        <v>178</v>
      </c>
      <c r="AD71" s="152" t="s">
        <v>368</v>
      </c>
      <c r="AE71" s="152" t="s">
        <v>178</v>
      </c>
      <c r="AF71" s="153">
        <f t="shared" si="17"/>
        <v>-19</v>
      </c>
      <c r="AG71" s="154">
        <f t="shared" si="18"/>
        <v>204</v>
      </c>
      <c r="AH71" s="155">
        <f t="shared" si="19"/>
        <v>-3876</v>
      </c>
      <c r="AI71" s="156"/>
    </row>
    <row r="72" spans="1:35" ht="15">
      <c r="A72" s="108">
        <v>2020</v>
      </c>
      <c r="B72" s="108">
        <v>164</v>
      </c>
      <c r="C72" s="109" t="s">
        <v>365</v>
      </c>
      <c r="D72" s="150" t="s">
        <v>369</v>
      </c>
      <c r="E72" s="109" t="s">
        <v>370</v>
      </c>
      <c r="F72" s="111" t="s">
        <v>371</v>
      </c>
      <c r="G72" s="112">
        <v>153.72</v>
      </c>
      <c r="H72" s="112">
        <v>27.72</v>
      </c>
      <c r="I72" s="143" t="s">
        <v>79</v>
      </c>
      <c r="J72" s="112">
        <f t="shared" si="16"/>
        <v>126</v>
      </c>
      <c r="K72" s="151" t="s">
        <v>372</v>
      </c>
      <c r="L72" s="108">
        <v>2020</v>
      </c>
      <c r="M72" s="108">
        <v>2298</v>
      </c>
      <c r="N72" s="109" t="s">
        <v>365</v>
      </c>
      <c r="O72" s="111" t="s">
        <v>373</v>
      </c>
      <c r="P72" s="109" t="s">
        <v>374</v>
      </c>
      <c r="Q72" s="109" t="s">
        <v>374</v>
      </c>
      <c r="R72" s="108">
        <v>2</v>
      </c>
      <c r="S72" s="111" t="s">
        <v>161</v>
      </c>
      <c r="T72" s="108">
        <v>1010703</v>
      </c>
      <c r="U72" s="108">
        <v>690</v>
      </c>
      <c r="V72" s="108">
        <v>8</v>
      </c>
      <c r="W72" s="108">
        <v>1</v>
      </c>
      <c r="X72" s="113">
        <v>2020</v>
      </c>
      <c r="Y72" s="113">
        <v>337</v>
      </c>
      <c r="Z72" s="113">
        <v>0</v>
      </c>
      <c r="AA72" s="114" t="s">
        <v>177</v>
      </c>
      <c r="AB72" s="108">
        <v>554</v>
      </c>
      <c r="AC72" s="109" t="s">
        <v>178</v>
      </c>
      <c r="AD72" s="152" t="s">
        <v>368</v>
      </c>
      <c r="AE72" s="152" t="s">
        <v>178</v>
      </c>
      <c r="AF72" s="153">
        <f t="shared" si="17"/>
        <v>-19</v>
      </c>
      <c r="AG72" s="154">
        <f t="shared" si="18"/>
        <v>126</v>
      </c>
      <c r="AH72" s="155">
        <f t="shared" si="19"/>
        <v>-2394</v>
      </c>
      <c r="AI72" s="156"/>
    </row>
    <row r="73" spans="1:35" ht="15">
      <c r="A73" s="108">
        <v>2020</v>
      </c>
      <c r="B73" s="108">
        <v>164</v>
      </c>
      <c r="C73" s="109" t="s">
        <v>365</v>
      </c>
      <c r="D73" s="150" t="s">
        <v>369</v>
      </c>
      <c r="E73" s="109" t="s">
        <v>370</v>
      </c>
      <c r="F73" s="111" t="s">
        <v>371</v>
      </c>
      <c r="G73" s="112">
        <v>102.48</v>
      </c>
      <c r="H73" s="112">
        <v>18.48</v>
      </c>
      <c r="I73" s="143" t="s">
        <v>79</v>
      </c>
      <c r="J73" s="112">
        <f t="shared" si="16"/>
        <v>84</v>
      </c>
      <c r="K73" s="151" t="s">
        <v>372</v>
      </c>
      <c r="L73" s="108">
        <v>2020</v>
      </c>
      <c r="M73" s="108">
        <v>2298</v>
      </c>
      <c r="N73" s="109" t="s">
        <v>365</v>
      </c>
      <c r="O73" s="111" t="s">
        <v>373</v>
      </c>
      <c r="P73" s="109" t="s">
        <v>374</v>
      </c>
      <c r="Q73" s="109" t="s">
        <v>374</v>
      </c>
      <c r="R73" s="108">
        <v>2</v>
      </c>
      <c r="S73" s="111" t="s">
        <v>161</v>
      </c>
      <c r="T73" s="108">
        <v>1010603</v>
      </c>
      <c r="U73" s="108">
        <v>580</v>
      </c>
      <c r="V73" s="108">
        <v>16</v>
      </c>
      <c r="W73" s="108">
        <v>1</v>
      </c>
      <c r="X73" s="113">
        <v>2020</v>
      </c>
      <c r="Y73" s="113">
        <v>336</v>
      </c>
      <c r="Z73" s="113">
        <v>0</v>
      </c>
      <c r="AA73" s="114" t="s">
        <v>177</v>
      </c>
      <c r="AB73" s="108">
        <v>553</v>
      </c>
      <c r="AC73" s="109" t="s">
        <v>178</v>
      </c>
      <c r="AD73" s="152" t="s">
        <v>368</v>
      </c>
      <c r="AE73" s="152" t="s">
        <v>178</v>
      </c>
      <c r="AF73" s="153">
        <f t="shared" si="17"/>
        <v>-19</v>
      </c>
      <c r="AG73" s="154">
        <f t="shared" si="18"/>
        <v>84</v>
      </c>
      <c r="AH73" s="155">
        <f t="shared" si="19"/>
        <v>-1596</v>
      </c>
      <c r="AI73" s="156"/>
    </row>
    <row r="74" spans="1:35" ht="15">
      <c r="A74" s="108">
        <v>2020</v>
      </c>
      <c r="B74" s="108">
        <v>172</v>
      </c>
      <c r="C74" s="109" t="s">
        <v>375</v>
      </c>
      <c r="D74" s="150" t="s">
        <v>376</v>
      </c>
      <c r="E74" s="109" t="s">
        <v>377</v>
      </c>
      <c r="F74" s="111" t="s">
        <v>325</v>
      </c>
      <c r="G74" s="112">
        <v>182</v>
      </c>
      <c r="H74" s="112">
        <v>0</v>
      </c>
      <c r="I74" s="143" t="s">
        <v>91</v>
      </c>
      <c r="J74" s="112">
        <f t="shared" si="16"/>
        <v>182</v>
      </c>
      <c r="K74" s="151" t="s">
        <v>84</v>
      </c>
      <c r="L74" s="108">
        <v>2020</v>
      </c>
      <c r="M74" s="108">
        <v>2411</v>
      </c>
      <c r="N74" s="109" t="s">
        <v>377</v>
      </c>
      <c r="O74" s="111" t="s">
        <v>378</v>
      </c>
      <c r="P74" s="109" t="s">
        <v>379</v>
      </c>
      <c r="Q74" s="109" t="s">
        <v>379</v>
      </c>
      <c r="R74" s="108">
        <v>2</v>
      </c>
      <c r="S74" s="111" t="s">
        <v>161</v>
      </c>
      <c r="T74" s="108">
        <v>1100405</v>
      </c>
      <c r="U74" s="108">
        <v>4120</v>
      </c>
      <c r="V74" s="108">
        <v>18</v>
      </c>
      <c r="W74" s="108">
        <v>1</v>
      </c>
      <c r="X74" s="113">
        <v>2020</v>
      </c>
      <c r="Y74" s="113">
        <v>133</v>
      </c>
      <c r="Z74" s="113">
        <v>0</v>
      </c>
      <c r="AA74" s="114" t="s">
        <v>177</v>
      </c>
      <c r="AB74" s="108">
        <v>556</v>
      </c>
      <c r="AC74" s="109" t="s">
        <v>178</v>
      </c>
      <c r="AD74" s="152" t="s">
        <v>380</v>
      </c>
      <c r="AE74" s="152" t="s">
        <v>178</v>
      </c>
      <c r="AF74" s="153">
        <f t="shared" si="17"/>
        <v>-28</v>
      </c>
      <c r="AG74" s="154">
        <f t="shared" si="18"/>
        <v>182</v>
      </c>
      <c r="AH74" s="155">
        <f t="shared" si="19"/>
        <v>-5096</v>
      </c>
      <c r="AI74" s="156"/>
    </row>
    <row r="75" spans="1:35" ht="15">
      <c r="A75" s="108"/>
      <c r="B75" s="108"/>
      <c r="C75" s="109"/>
      <c r="D75" s="150"/>
      <c r="E75" s="109"/>
      <c r="F75" s="111"/>
      <c r="G75" s="112"/>
      <c r="H75" s="112"/>
      <c r="I75" s="143"/>
      <c r="J75" s="112"/>
      <c r="K75" s="151"/>
      <c r="L75" s="108"/>
      <c r="M75" s="108"/>
      <c r="N75" s="109"/>
      <c r="O75" s="111"/>
      <c r="P75" s="109"/>
      <c r="Q75" s="109"/>
      <c r="R75" s="108"/>
      <c r="S75" s="111"/>
      <c r="T75" s="108"/>
      <c r="U75" s="108"/>
      <c r="V75" s="108"/>
      <c r="W75" s="108"/>
      <c r="X75" s="113"/>
      <c r="Y75" s="113"/>
      <c r="Z75" s="113"/>
      <c r="AA75" s="114"/>
      <c r="AB75" s="108"/>
      <c r="AC75" s="109"/>
      <c r="AD75" s="157"/>
      <c r="AE75" s="157"/>
      <c r="AF75" s="158"/>
      <c r="AG75" s="159"/>
      <c r="AH75" s="159"/>
      <c r="AI75" s="160"/>
    </row>
    <row r="76" spans="1:35" ht="15">
      <c r="A76" s="108"/>
      <c r="B76" s="108"/>
      <c r="C76" s="109"/>
      <c r="D76" s="150"/>
      <c r="E76" s="109"/>
      <c r="F76" s="111"/>
      <c r="G76" s="112"/>
      <c r="H76" s="112"/>
      <c r="I76" s="143"/>
      <c r="J76" s="112"/>
      <c r="K76" s="151"/>
      <c r="L76" s="108"/>
      <c r="M76" s="108"/>
      <c r="N76" s="109"/>
      <c r="O76" s="111"/>
      <c r="P76" s="109"/>
      <c r="Q76" s="109"/>
      <c r="R76" s="108"/>
      <c r="S76" s="111"/>
      <c r="T76" s="108"/>
      <c r="U76" s="108"/>
      <c r="V76" s="108"/>
      <c r="W76" s="108"/>
      <c r="X76" s="113"/>
      <c r="Y76" s="113"/>
      <c r="Z76" s="113"/>
      <c r="AA76" s="114"/>
      <c r="AB76" s="108"/>
      <c r="AC76" s="109"/>
      <c r="AD76" s="157"/>
      <c r="AE76" s="157"/>
      <c r="AF76" s="161" t="s">
        <v>381</v>
      </c>
      <c r="AG76" s="162">
        <f>SUM(AG8:AG74)</f>
        <v>88594.26000000004</v>
      </c>
      <c r="AH76" s="162">
        <f>SUM(AH8:AH74)</f>
        <v>3696640.0199999996</v>
      </c>
      <c r="AI76" s="160"/>
    </row>
    <row r="77" spans="1:35" ht="15">
      <c r="A77" s="108"/>
      <c r="B77" s="108"/>
      <c r="C77" s="109"/>
      <c r="D77" s="150"/>
      <c r="E77" s="109"/>
      <c r="F77" s="111"/>
      <c r="G77" s="112"/>
      <c r="H77" s="112"/>
      <c r="I77" s="143"/>
      <c r="J77" s="112"/>
      <c r="K77" s="151"/>
      <c r="L77" s="108"/>
      <c r="M77" s="108"/>
      <c r="N77" s="109"/>
      <c r="O77" s="111"/>
      <c r="P77" s="109"/>
      <c r="Q77" s="109"/>
      <c r="R77" s="108"/>
      <c r="S77" s="111"/>
      <c r="T77" s="108"/>
      <c r="U77" s="108"/>
      <c r="V77" s="108"/>
      <c r="W77" s="108"/>
      <c r="X77" s="113"/>
      <c r="Y77" s="113"/>
      <c r="Z77" s="113"/>
      <c r="AA77" s="114"/>
      <c r="AB77" s="108"/>
      <c r="AC77" s="109"/>
      <c r="AD77" s="157"/>
      <c r="AE77" s="157"/>
      <c r="AF77" s="161" t="s">
        <v>382</v>
      </c>
      <c r="AG77" s="162"/>
      <c r="AH77" s="162">
        <f>IF(AG76&lt;&gt;0,AH76/AG76,0)</f>
        <v>41.725502532556824</v>
      </c>
      <c r="AI77" s="160"/>
    </row>
    <row r="78" spans="3:34" ht="15">
      <c r="C78" s="107"/>
      <c r="D78" s="107"/>
      <c r="E78" s="107"/>
      <c r="F78" s="107"/>
      <c r="G78" s="107"/>
      <c r="H78" s="107"/>
      <c r="I78" s="107"/>
      <c r="J78" s="107"/>
      <c r="N78" s="107"/>
      <c r="O78" s="107"/>
      <c r="P78" s="107"/>
      <c r="Q78" s="107"/>
      <c r="S78" s="107"/>
      <c r="AC78" s="107"/>
      <c r="AD78" s="107"/>
      <c r="AE78" s="107"/>
      <c r="AG78" s="118"/>
      <c r="AH78" s="118"/>
    </row>
    <row r="79" spans="3:34" ht="15">
      <c r="C79" s="107"/>
      <c r="D79" s="107"/>
      <c r="E79" s="107"/>
      <c r="F79" s="107"/>
      <c r="G79" s="107"/>
      <c r="H79" s="107"/>
      <c r="I79" s="107"/>
      <c r="J79" s="107"/>
      <c r="N79" s="107"/>
      <c r="O79" s="107"/>
      <c r="P79" s="107"/>
      <c r="Q79" s="107"/>
      <c r="S79" s="107"/>
      <c r="AC79" s="107"/>
      <c r="AD79" s="107"/>
      <c r="AE79" s="107"/>
      <c r="AF79" s="107"/>
      <c r="AG79" s="107"/>
      <c r="AH79" s="118"/>
    </row>
    <row r="80" spans="3:34" ht="15">
      <c r="C80" s="107"/>
      <c r="D80" s="107"/>
      <c r="E80" s="107"/>
      <c r="F80" s="107"/>
      <c r="G80" s="107"/>
      <c r="H80" s="107"/>
      <c r="I80" s="107"/>
      <c r="J80" s="107"/>
      <c r="N80" s="107"/>
      <c r="O80" s="107"/>
      <c r="P80" s="107"/>
      <c r="Q80" s="107"/>
      <c r="S80" s="107"/>
      <c r="AC80" s="107"/>
      <c r="AD80" s="107"/>
      <c r="AE80" s="107"/>
      <c r="AF80" s="107"/>
      <c r="AG80" s="107"/>
      <c r="AH80" s="118"/>
    </row>
    <row r="81" spans="3:34" ht="15">
      <c r="C81" s="107"/>
      <c r="D81" s="107"/>
      <c r="E81" s="107"/>
      <c r="F81" s="107"/>
      <c r="G81" s="107"/>
      <c r="H81" s="107"/>
      <c r="I81" s="107"/>
      <c r="J81" s="107"/>
      <c r="N81" s="107"/>
      <c r="O81" s="107"/>
      <c r="P81" s="107"/>
      <c r="Q81" s="107"/>
      <c r="S81" s="107"/>
      <c r="AC81" s="107"/>
      <c r="AD81" s="107"/>
      <c r="AE81" s="107"/>
      <c r="AF81" s="107"/>
      <c r="AG81" s="107"/>
      <c r="AH81" s="118"/>
    </row>
    <row r="82" spans="3:34" ht="15">
      <c r="C82" s="107"/>
      <c r="D82" s="107"/>
      <c r="E82" s="107"/>
      <c r="F82" s="107"/>
      <c r="G82" s="107"/>
      <c r="H82" s="107"/>
      <c r="I82" s="107"/>
      <c r="J82" s="107"/>
      <c r="N82" s="107"/>
      <c r="O82" s="107"/>
      <c r="P82" s="107"/>
      <c r="Q82" s="107"/>
      <c r="S82" s="107"/>
      <c r="AC82" s="107"/>
      <c r="AD82" s="107"/>
      <c r="AE82" s="107"/>
      <c r="AF82" s="107"/>
      <c r="AG82" s="107"/>
      <c r="AH82" s="118"/>
    </row>
    <row r="83" spans="3:34" ht="15">
      <c r="C83" s="107"/>
      <c r="D83" s="107"/>
      <c r="E83" s="107"/>
      <c r="F83" s="107"/>
      <c r="G83" s="107"/>
      <c r="H83" s="107"/>
      <c r="I83" s="107"/>
      <c r="J83" s="107"/>
      <c r="N83" s="107"/>
      <c r="O83" s="107"/>
      <c r="P83" s="107"/>
      <c r="Q83" s="107"/>
      <c r="S83" s="107"/>
      <c r="AC83" s="107"/>
      <c r="AD83" s="107"/>
      <c r="AE83" s="107"/>
      <c r="AF83" s="107"/>
      <c r="AG83" s="107"/>
      <c r="AH83" s="118"/>
    </row>
    <row r="84" spans="3:34" ht="15">
      <c r="C84" s="107"/>
      <c r="D84" s="107"/>
      <c r="E84" s="107"/>
      <c r="F84" s="107"/>
      <c r="G84" s="107"/>
      <c r="H84" s="107"/>
      <c r="I84" s="107"/>
      <c r="J84" s="107"/>
      <c r="N84" s="107"/>
      <c r="O84" s="107"/>
      <c r="P84" s="107"/>
      <c r="Q84" s="107"/>
      <c r="S84" s="107"/>
      <c r="AC84" s="107"/>
      <c r="AD84" s="107"/>
      <c r="AE84" s="107"/>
      <c r="AF84" s="107"/>
      <c r="AG84" s="107"/>
      <c r="AH84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dataValidations count="2">
    <dataValidation type="list" allowBlank="1" showInputMessage="1" showErrorMessage="1" errorTitle="SCISSIONE PAGAMENTI" error="Selezionare 'NO' se il documento non è soggeto alla Scissione Pagamenti" sqref="I8:I77">
      <formula1>"SI, NO"</formula1>
    </dataValidation>
    <dataValidation type="list" allowBlank="1" showInputMessage="1" showErrorMessage="1" errorTitle="ESCLUSIONE DAL CALCOLO" error="Selezionare 'SI' se si vuole escludere la Fattura dal CALCOLO" sqref="AI8:AI77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1" t="s">
        <v>73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4" t="s">
        <v>383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1"/>
    </row>
    <row r="4" spans="1:15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</row>
    <row r="5" spans="1:15" s="62" customFormat="1" ht="22.5" customHeight="1">
      <c r="A5" s="198" t="s">
        <v>61</v>
      </c>
      <c r="B5" s="199"/>
      <c r="C5" s="199"/>
      <c r="D5" s="199"/>
      <c r="E5" s="199"/>
      <c r="F5" s="199"/>
      <c r="G5" s="199"/>
      <c r="H5" s="199"/>
      <c r="I5" s="199"/>
      <c r="J5" s="199"/>
      <c r="K5" s="216" t="s">
        <v>62</v>
      </c>
      <c r="L5" s="217"/>
      <c r="M5" s="217"/>
      <c r="N5" s="217"/>
      <c r="O5" s="218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3">
        <v>306</v>
      </c>
      <c r="B8" s="75" t="s">
        <v>97</v>
      </c>
      <c r="C8" s="76" t="s">
        <v>384</v>
      </c>
      <c r="D8" s="77" t="s">
        <v>385</v>
      </c>
      <c r="E8" s="78"/>
      <c r="F8" s="77"/>
      <c r="G8" s="164" t="s">
        <v>84</v>
      </c>
      <c r="H8" s="75"/>
      <c r="I8" s="77"/>
      <c r="J8" s="79">
        <v>1158.84</v>
      </c>
      <c r="K8" s="165"/>
      <c r="L8" s="166" t="s">
        <v>97</v>
      </c>
      <c r="M8" s="167">
        <f aca="true" t="shared" si="0" ref="M8:M55">IF(K8&lt;&gt;"",L8-K8,0)</f>
        <v>0</v>
      </c>
      <c r="N8" s="168">
        <v>1158.84</v>
      </c>
      <c r="O8" s="169">
        <f aca="true" t="shared" si="1" ref="O8:O55">IF(K8&lt;&gt;"",N8*M8,0)</f>
        <v>0</v>
      </c>
      <c r="P8">
        <f aca="true" t="shared" si="2" ref="P8:P55">IF(K8&lt;&gt;"",N8,0)</f>
        <v>0</v>
      </c>
    </row>
    <row r="9" spans="1:16" ht="12.75">
      <c r="A9" s="163">
        <v>322</v>
      </c>
      <c r="B9" s="75" t="s">
        <v>227</v>
      </c>
      <c r="C9" s="76" t="s">
        <v>386</v>
      </c>
      <c r="D9" s="77" t="s">
        <v>387</v>
      </c>
      <c r="E9" s="78"/>
      <c r="F9" s="77"/>
      <c r="G9" s="164" t="s">
        <v>84</v>
      </c>
      <c r="H9" s="75"/>
      <c r="I9" s="77"/>
      <c r="J9" s="79">
        <v>60</v>
      </c>
      <c r="K9" s="165"/>
      <c r="L9" s="166" t="s">
        <v>227</v>
      </c>
      <c r="M9" s="167">
        <f t="shared" si="0"/>
        <v>0</v>
      </c>
      <c r="N9" s="168">
        <v>60</v>
      </c>
      <c r="O9" s="169">
        <f t="shared" si="1"/>
        <v>0</v>
      </c>
      <c r="P9">
        <f t="shared" si="2"/>
        <v>0</v>
      </c>
    </row>
    <row r="10" spans="1:16" ht="12.75">
      <c r="A10" s="163">
        <v>323</v>
      </c>
      <c r="B10" s="75" t="s">
        <v>227</v>
      </c>
      <c r="C10" s="76" t="s">
        <v>386</v>
      </c>
      <c r="D10" s="77" t="s">
        <v>387</v>
      </c>
      <c r="E10" s="78"/>
      <c r="F10" s="77"/>
      <c r="G10" s="164" t="s">
        <v>84</v>
      </c>
      <c r="H10" s="75"/>
      <c r="I10" s="77"/>
      <c r="J10" s="79">
        <v>340.98</v>
      </c>
      <c r="K10" s="165"/>
      <c r="L10" s="166" t="s">
        <v>227</v>
      </c>
      <c r="M10" s="167">
        <f t="shared" si="0"/>
        <v>0</v>
      </c>
      <c r="N10" s="168">
        <v>340.98</v>
      </c>
      <c r="O10" s="169">
        <f t="shared" si="1"/>
        <v>0</v>
      </c>
      <c r="P10">
        <f t="shared" si="2"/>
        <v>0</v>
      </c>
    </row>
    <row r="11" spans="1:16" ht="12.75">
      <c r="A11" s="163">
        <v>324</v>
      </c>
      <c r="B11" s="75" t="s">
        <v>227</v>
      </c>
      <c r="C11" s="76" t="s">
        <v>386</v>
      </c>
      <c r="D11" s="77" t="s">
        <v>387</v>
      </c>
      <c r="E11" s="78"/>
      <c r="F11" s="77"/>
      <c r="G11" s="164" t="s">
        <v>84</v>
      </c>
      <c r="H11" s="75"/>
      <c r="I11" s="77"/>
      <c r="J11" s="79">
        <v>40</v>
      </c>
      <c r="K11" s="165"/>
      <c r="L11" s="166" t="s">
        <v>227</v>
      </c>
      <c r="M11" s="167">
        <f t="shared" si="0"/>
        <v>0</v>
      </c>
      <c r="N11" s="168">
        <v>40</v>
      </c>
      <c r="O11" s="169">
        <f t="shared" si="1"/>
        <v>0</v>
      </c>
      <c r="P11">
        <f t="shared" si="2"/>
        <v>0</v>
      </c>
    </row>
    <row r="12" spans="1:16" ht="12.75">
      <c r="A12" s="163">
        <v>325</v>
      </c>
      <c r="B12" s="75" t="s">
        <v>227</v>
      </c>
      <c r="C12" s="76" t="s">
        <v>386</v>
      </c>
      <c r="D12" s="77" t="s">
        <v>387</v>
      </c>
      <c r="E12" s="78"/>
      <c r="F12" s="77"/>
      <c r="G12" s="164" t="s">
        <v>84</v>
      </c>
      <c r="H12" s="75"/>
      <c r="I12" s="77"/>
      <c r="J12" s="79">
        <v>398.4</v>
      </c>
      <c r="K12" s="165"/>
      <c r="L12" s="166" t="s">
        <v>227</v>
      </c>
      <c r="M12" s="167">
        <f t="shared" si="0"/>
        <v>0</v>
      </c>
      <c r="N12" s="168">
        <v>398.4</v>
      </c>
      <c r="O12" s="169">
        <f t="shared" si="1"/>
        <v>0</v>
      </c>
      <c r="P12">
        <f t="shared" si="2"/>
        <v>0</v>
      </c>
    </row>
    <row r="13" spans="1:16" ht="12.75">
      <c r="A13" s="163">
        <v>326</v>
      </c>
      <c r="B13" s="75" t="s">
        <v>227</v>
      </c>
      <c r="C13" s="76" t="s">
        <v>386</v>
      </c>
      <c r="D13" s="77" t="s">
        <v>387</v>
      </c>
      <c r="E13" s="78"/>
      <c r="F13" s="77"/>
      <c r="G13" s="164" t="s">
        <v>84</v>
      </c>
      <c r="H13" s="75"/>
      <c r="I13" s="77"/>
      <c r="J13" s="79">
        <v>266.97</v>
      </c>
      <c r="K13" s="165"/>
      <c r="L13" s="166" t="s">
        <v>227</v>
      </c>
      <c r="M13" s="167">
        <f t="shared" si="0"/>
        <v>0</v>
      </c>
      <c r="N13" s="168">
        <v>266.97</v>
      </c>
      <c r="O13" s="169">
        <f t="shared" si="1"/>
        <v>0</v>
      </c>
      <c r="P13">
        <f t="shared" si="2"/>
        <v>0</v>
      </c>
    </row>
    <row r="14" spans="1:16" ht="12.75">
      <c r="A14" s="163">
        <v>327</v>
      </c>
      <c r="B14" s="75" t="s">
        <v>227</v>
      </c>
      <c r="C14" s="76" t="s">
        <v>386</v>
      </c>
      <c r="D14" s="77" t="s">
        <v>387</v>
      </c>
      <c r="E14" s="78"/>
      <c r="F14" s="77"/>
      <c r="G14" s="164" t="s">
        <v>84</v>
      </c>
      <c r="H14" s="75"/>
      <c r="I14" s="77"/>
      <c r="J14" s="79">
        <v>33.45</v>
      </c>
      <c r="K14" s="165"/>
      <c r="L14" s="166" t="s">
        <v>227</v>
      </c>
      <c r="M14" s="167">
        <f t="shared" si="0"/>
        <v>0</v>
      </c>
      <c r="N14" s="168">
        <v>33.45</v>
      </c>
      <c r="O14" s="169">
        <f t="shared" si="1"/>
        <v>0</v>
      </c>
      <c r="P14">
        <f t="shared" si="2"/>
        <v>0</v>
      </c>
    </row>
    <row r="15" spans="1:16" ht="12.75">
      <c r="A15" s="163">
        <v>328</v>
      </c>
      <c r="B15" s="75" t="s">
        <v>229</v>
      </c>
      <c r="C15" s="76" t="s">
        <v>388</v>
      </c>
      <c r="D15" s="77" t="s">
        <v>389</v>
      </c>
      <c r="E15" s="78"/>
      <c r="F15" s="77"/>
      <c r="G15" s="164" t="s">
        <v>84</v>
      </c>
      <c r="H15" s="75"/>
      <c r="I15" s="77"/>
      <c r="J15" s="79">
        <v>21.31</v>
      </c>
      <c r="K15" s="165"/>
      <c r="L15" s="166" t="s">
        <v>229</v>
      </c>
      <c r="M15" s="167">
        <f t="shared" si="0"/>
        <v>0</v>
      </c>
      <c r="N15" s="168">
        <v>21.31</v>
      </c>
      <c r="O15" s="169">
        <f t="shared" si="1"/>
        <v>0</v>
      </c>
      <c r="P15">
        <f t="shared" si="2"/>
        <v>0</v>
      </c>
    </row>
    <row r="16" spans="1:16" ht="12.75">
      <c r="A16" s="163">
        <v>329</v>
      </c>
      <c r="B16" s="75" t="s">
        <v>229</v>
      </c>
      <c r="C16" s="76" t="s">
        <v>390</v>
      </c>
      <c r="D16" s="77" t="s">
        <v>391</v>
      </c>
      <c r="E16" s="78"/>
      <c r="F16" s="77"/>
      <c r="G16" s="164" t="s">
        <v>84</v>
      </c>
      <c r="H16" s="75"/>
      <c r="I16" s="77"/>
      <c r="J16" s="79">
        <v>840.99</v>
      </c>
      <c r="K16" s="165"/>
      <c r="L16" s="166" t="s">
        <v>229</v>
      </c>
      <c r="M16" s="167">
        <f t="shared" si="0"/>
        <v>0</v>
      </c>
      <c r="N16" s="168">
        <v>840.99</v>
      </c>
      <c r="O16" s="169">
        <f t="shared" si="1"/>
        <v>0</v>
      </c>
      <c r="P16">
        <f t="shared" si="2"/>
        <v>0</v>
      </c>
    </row>
    <row r="17" spans="1:16" ht="12.75">
      <c r="A17" s="163">
        <v>330</v>
      </c>
      <c r="B17" s="75" t="s">
        <v>229</v>
      </c>
      <c r="C17" s="76" t="s">
        <v>390</v>
      </c>
      <c r="D17" s="77" t="s">
        <v>391</v>
      </c>
      <c r="E17" s="78"/>
      <c r="F17" s="77"/>
      <c r="G17" s="164" t="s">
        <v>84</v>
      </c>
      <c r="H17" s="75"/>
      <c r="I17" s="77"/>
      <c r="J17" s="79">
        <v>9479.73</v>
      </c>
      <c r="K17" s="165"/>
      <c r="L17" s="166" t="s">
        <v>229</v>
      </c>
      <c r="M17" s="167">
        <f t="shared" si="0"/>
        <v>0</v>
      </c>
      <c r="N17" s="168">
        <v>9479.73</v>
      </c>
      <c r="O17" s="169">
        <f t="shared" si="1"/>
        <v>0</v>
      </c>
      <c r="P17">
        <f t="shared" si="2"/>
        <v>0</v>
      </c>
    </row>
    <row r="18" spans="1:16" ht="12.75">
      <c r="A18" s="163">
        <v>331</v>
      </c>
      <c r="B18" s="75" t="s">
        <v>229</v>
      </c>
      <c r="C18" s="76" t="s">
        <v>390</v>
      </c>
      <c r="D18" s="77" t="s">
        <v>391</v>
      </c>
      <c r="E18" s="78"/>
      <c r="F18" s="77"/>
      <c r="G18" s="164" t="s">
        <v>84</v>
      </c>
      <c r="H18" s="75"/>
      <c r="I18" s="77"/>
      <c r="J18" s="79">
        <v>662.97</v>
      </c>
      <c r="K18" s="165"/>
      <c r="L18" s="166" t="s">
        <v>229</v>
      </c>
      <c r="M18" s="167">
        <f t="shared" si="0"/>
        <v>0</v>
      </c>
      <c r="N18" s="168">
        <v>662.97</v>
      </c>
      <c r="O18" s="169">
        <f t="shared" si="1"/>
        <v>0</v>
      </c>
      <c r="P18">
        <f t="shared" si="2"/>
        <v>0</v>
      </c>
    </row>
    <row r="19" spans="1:16" ht="12.75">
      <c r="A19" s="163">
        <v>348</v>
      </c>
      <c r="B19" s="75" t="s">
        <v>229</v>
      </c>
      <c r="C19" s="76" t="s">
        <v>392</v>
      </c>
      <c r="D19" s="77" t="s">
        <v>393</v>
      </c>
      <c r="E19" s="78"/>
      <c r="F19" s="77"/>
      <c r="G19" s="164" t="s">
        <v>84</v>
      </c>
      <c r="H19" s="75"/>
      <c r="I19" s="77"/>
      <c r="J19" s="79">
        <v>42.5</v>
      </c>
      <c r="K19" s="165"/>
      <c r="L19" s="166" t="s">
        <v>229</v>
      </c>
      <c r="M19" s="167">
        <f t="shared" si="0"/>
        <v>0</v>
      </c>
      <c r="N19" s="168">
        <v>42.5</v>
      </c>
      <c r="O19" s="169">
        <f t="shared" si="1"/>
        <v>0</v>
      </c>
      <c r="P19">
        <f t="shared" si="2"/>
        <v>0</v>
      </c>
    </row>
    <row r="20" spans="1:16" ht="12.75">
      <c r="A20" s="163">
        <v>350</v>
      </c>
      <c r="B20" s="75" t="s">
        <v>229</v>
      </c>
      <c r="C20" s="76" t="s">
        <v>392</v>
      </c>
      <c r="D20" s="77" t="s">
        <v>393</v>
      </c>
      <c r="E20" s="78"/>
      <c r="F20" s="77"/>
      <c r="G20" s="164" t="s">
        <v>84</v>
      </c>
      <c r="H20" s="75"/>
      <c r="I20" s="77"/>
      <c r="J20" s="79">
        <v>210.57</v>
      </c>
      <c r="K20" s="165"/>
      <c r="L20" s="166" t="s">
        <v>229</v>
      </c>
      <c r="M20" s="167">
        <f t="shared" si="0"/>
        <v>0</v>
      </c>
      <c r="N20" s="168">
        <v>210.57</v>
      </c>
      <c r="O20" s="169">
        <f t="shared" si="1"/>
        <v>0</v>
      </c>
      <c r="P20">
        <f t="shared" si="2"/>
        <v>0</v>
      </c>
    </row>
    <row r="21" spans="1:16" ht="12.75">
      <c r="A21" s="163">
        <v>351</v>
      </c>
      <c r="B21" s="75" t="s">
        <v>229</v>
      </c>
      <c r="C21" s="76" t="s">
        <v>392</v>
      </c>
      <c r="D21" s="77" t="s">
        <v>393</v>
      </c>
      <c r="E21" s="78"/>
      <c r="F21" s="77"/>
      <c r="G21" s="164" t="s">
        <v>84</v>
      </c>
      <c r="H21" s="75"/>
      <c r="I21" s="77"/>
      <c r="J21" s="79">
        <v>242.23</v>
      </c>
      <c r="K21" s="165"/>
      <c r="L21" s="166" t="s">
        <v>229</v>
      </c>
      <c r="M21" s="167">
        <f t="shared" si="0"/>
        <v>0</v>
      </c>
      <c r="N21" s="168">
        <v>242.23</v>
      </c>
      <c r="O21" s="169">
        <f t="shared" si="1"/>
        <v>0</v>
      </c>
      <c r="P21">
        <f t="shared" si="2"/>
        <v>0</v>
      </c>
    </row>
    <row r="22" spans="1:16" ht="12.75">
      <c r="A22" s="163">
        <v>352</v>
      </c>
      <c r="B22" s="75" t="s">
        <v>229</v>
      </c>
      <c r="C22" s="76" t="s">
        <v>392</v>
      </c>
      <c r="D22" s="77" t="s">
        <v>393</v>
      </c>
      <c r="E22" s="78"/>
      <c r="F22" s="77"/>
      <c r="G22" s="164" t="s">
        <v>84</v>
      </c>
      <c r="H22" s="75"/>
      <c r="I22" s="77"/>
      <c r="J22" s="79">
        <v>148.55</v>
      </c>
      <c r="K22" s="165"/>
      <c r="L22" s="166" t="s">
        <v>229</v>
      </c>
      <c r="M22" s="167">
        <f t="shared" si="0"/>
        <v>0</v>
      </c>
      <c r="N22" s="168">
        <v>148.55</v>
      </c>
      <c r="O22" s="169">
        <f t="shared" si="1"/>
        <v>0</v>
      </c>
      <c r="P22">
        <f t="shared" si="2"/>
        <v>0</v>
      </c>
    </row>
    <row r="23" spans="1:16" ht="12.75">
      <c r="A23" s="163">
        <v>354</v>
      </c>
      <c r="B23" s="75" t="s">
        <v>229</v>
      </c>
      <c r="C23" s="76" t="s">
        <v>392</v>
      </c>
      <c r="D23" s="77" t="s">
        <v>393</v>
      </c>
      <c r="E23" s="78"/>
      <c r="F23" s="77"/>
      <c r="G23" s="164" t="s">
        <v>84</v>
      </c>
      <c r="H23" s="75"/>
      <c r="I23" s="77"/>
      <c r="J23" s="79">
        <v>98.77</v>
      </c>
      <c r="K23" s="165"/>
      <c r="L23" s="166" t="s">
        <v>229</v>
      </c>
      <c r="M23" s="167">
        <f t="shared" si="0"/>
        <v>0</v>
      </c>
      <c r="N23" s="168">
        <v>98.77</v>
      </c>
      <c r="O23" s="169">
        <f t="shared" si="1"/>
        <v>0</v>
      </c>
      <c r="P23">
        <f t="shared" si="2"/>
        <v>0</v>
      </c>
    </row>
    <row r="24" spans="1:16" ht="12.75">
      <c r="A24" s="163">
        <v>356</v>
      </c>
      <c r="B24" s="75" t="s">
        <v>194</v>
      </c>
      <c r="C24" s="76" t="s">
        <v>222</v>
      </c>
      <c r="D24" s="77" t="s">
        <v>394</v>
      </c>
      <c r="E24" s="78"/>
      <c r="F24" s="77"/>
      <c r="G24" s="164" t="s">
        <v>84</v>
      </c>
      <c r="H24" s="75"/>
      <c r="I24" s="77"/>
      <c r="J24" s="79">
        <v>25.16</v>
      </c>
      <c r="K24" s="165"/>
      <c r="L24" s="166" t="s">
        <v>194</v>
      </c>
      <c r="M24" s="167">
        <f t="shared" si="0"/>
        <v>0</v>
      </c>
      <c r="N24" s="168">
        <v>25.16</v>
      </c>
      <c r="O24" s="169">
        <f t="shared" si="1"/>
        <v>0</v>
      </c>
      <c r="P24">
        <f t="shared" si="2"/>
        <v>0</v>
      </c>
    </row>
    <row r="25" spans="1:16" ht="12.75">
      <c r="A25" s="163">
        <v>368</v>
      </c>
      <c r="B25" s="75" t="s">
        <v>193</v>
      </c>
      <c r="C25" s="76" t="s">
        <v>395</v>
      </c>
      <c r="D25" s="77" t="s">
        <v>396</v>
      </c>
      <c r="E25" s="78"/>
      <c r="F25" s="77"/>
      <c r="G25" s="164" t="s">
        <v>84</v>
      </c>
      <c r="H25" s="75"/>
      <c r="I25" s="77"/>
      <c r="J25" s="79">
        <v>1162.02</v>
      </c>
      <c r="K25" s="165"/>
      <c r="L25" s="166" t="s">
        <v>193</v>
      </c>
      <c r="M25" s="167">
        <f t="shared" si="0"/>
        <v>0</v>
      </c>
      <c r="N25" s="168">
        <v>1162.02</v>
      </c>
      <c r="O25" s="169">
        <f t="shared" si="1"/>
        <v>0</v>
      </c>
      <c r="P25">
        <f t="shared" si="2"/>
        <v>0</v>
      </c>
    </row>
    <row r="26" spans="1:16" ht="12.75">
      <c r="A26" s="163">
        <v>398</v>
      </c>
      <c r="B26" s="75" t="s">
        <v>225</v>
      </c>
      <c r="C26" s="76" t="s">
        <v>397</v>
      </c>
      <c r="D26" s="77" t="s">
        <v>398</v>
      </c>
      <c r="E26" s="78"/>
      <c r="F26" s="77"/>
      <c r="G26" s="164" t="s">
        <v>84</v>
      </c>
      <c r="H26" s="75"/>
      <c r="I26" s="77"/>
      <c r="J26" s="79">
        <v>168.5</v>
      </c>
      <c r="K26" s="165"/>
      <c r="L26" s="166" t="s">
        <v>225</v>
      </c>
      <c r="M26" s="167">
        <f t="shared" si="0"/>
        <v>0</v>
      </c>
      <c r="N26" s="168">
        <v>168.5</v>
      </c>
      <c r="O26" s="169">
        <f t="shared" si="1"/>
        <v>0</v>
      </c>
      <c r="P26">
        <f t="shared" si="2"/>
        <v>0</v>
      </c>
    </row>
    <row r="27" spans="1:16" ht="12.75">
      <c r="A27" s="163">
        <v>421</v>
      </c>
      <c r="B27" s="75" t="s">
        <v>228</v>
      </c>
      <c r="C27" s="76" t="s">
        <v>392</v>
      </c>
      <c r="D27" s="77" t="s">
        <v>399</v>
      </c>
      <c r="E27" s="78"/>
      <c r="F27" s="77"/>
      <c r="G27" s="164" t="s">
        <v>84</v>
      </c>
      <c r="H27" s="75"/>
      <c r="I27" s="77"/>
      <c r="J27" s="79">
        <v>42.5</v>
      </c>
      <c r="K27" s="165"/>
      <c r="L27" s="166" t="s">
        <v>228</v>
      </c>
      <c r="M27" s="167">
        <f t="shared" si="0"/>
        <v>0</v>
      </c>
      <c r="N27" s="168">
        <v>42.5</v>
      </c>
      <c r="O27" s="169">
        <f t="shared" si="1"/>
        <v>0</v>
      </c>
      <c r="P27">
        <f t="shared" si="2"/>
        <v>0</v>
      </c>
    </row>
    <row r="28" spans="1:16" ht="12.75">
      <c r="A28" s="163">
        <v>423</v>
      </c>
      <c r="B28" s="75" t="s">
        <v>228</v>
      </c>
      <c r="C28" s="76" t="s">
        <v>392</v>
      </c>
      <c r="D28" s="77" t="s">
        <v>399</v>
      </c>
      <c r="E28" s="78"/>
      <c r="F28" s="77"/>
      <c r="G28" s="164" t="s">
        <v>84</v>
      </c>
      <c r="H28" s="75"/>
      <c r="I28" s="77"/>
      <c r="J28" s="79">
        <v>210.57</v>
      </c>
      <c r="K28" s="165"/>
      <c r="L28" s="166" t="s">
        <v>228</v>
      </c>
      <c r="M28" s="167">
        <f t="shared" si="0"/>
        <v>0</v>
      </c>
      <c r="N28" s="168">
        <v>210.57</v>
      </c>
      <c r="O28" s="169">
        <f t="shared" si="1"/>
        <v>0</v>
      </c>
      <c r="P28">
        <f t="shared" si="2"/>
        <v>0</v>
      </c>
    </row>
    <row r="29" spans="1:16" ht="12.75">
      <c r="A29" s="163">
        <v>424</v>
      </c>
      <c r="B29" s="75" t="s">
        <v>228</v>
      </c>
      <c r="C29" s="76" t="s">
        <v>392</v>
      </c>
      <c r="D29" s="77" t="s">
        <v>399</v>
      </c>
      <c r="E29" s="78"/>
      <c r="F29" s="77"/>
      <c r="G29" s="164" t="s">
        <v>84</v>
      </c>
      <c r="H29" s="75"/>
      <c r="I29" s="77"/>
      <c r="J29" s="79">
        <v>242.23</v>
      </c>
      <c r="K29" s="165"/>
      <c r="L29" s="166" t="s">
        <v>228</v>
      </c>
      <c r="M29" s="167">
        <f t="shared" si="0"/>
        <v>0</v>
      </c>
      <c r="N29" s="168">
        <v>242.23</v>
      </c>
      <c r="O29" s="169">
        <f t="shared" si="1"/>
        <v>0</v>
      </c>
      <c r="P29">
        <f t="shared" si="2"/>
        <v>0</v>
      </c>
    </row>
    <row r="30" spans="1:16" ht="12.75">
      <c r="A30" s="163">
        <v>425</v>
      </c>
      <c r="B30" s="75" t="s">
        <v>228</v>
      </c>
      <c r="C30" s="76" t="s">
        <v>392</v>
      </c>
      <c r="D30" s="77" t="s">
        <v>399</v>
      </c>
      <c r="E30" s="78"/>
      <c r="F30" s="77"/>
      <c r="G30" s="164" t="s">
        <v>84</v>
      </c>
      <c r="H30" s="75"/>
      <c r="I30" s="77"/>
      <c r="J30" s="79">
        <v>148.55</v>
      </c>
      <c r="K30" s="165"/>
      <c r="L30" s="166" t="s">
        <v>228</v>
      </c>
      <c r="M30" s="167">
        <f t="shared" si="0"/>
        <v>0</v>
      </c>
      <c r="N30" s="168">
        <v>148.55</v>
      </c>
      <c r="O30" s="169">
        <f t="shared" si="1"/>
        <v>0</v>
      </c>
      <c r="P30">
        <f t="shared" si="2"/>
        <v>0</v>
      </c>
    </row>
    <row r="31" spans="1:16" ht="12.75">
      <c r="A31" s="163">
        <v>426</v>
      </c>
      <c r="B31" s="75" t="s">
        <v>228</v>
      </c>
      <c r="C31" s="76" t="s">
        <v>392</v>
      </c>
      <c r="D31" s="77" t="s">
        <v>399</v>
      </c>
      <c r="E31" s="78"/>
      <c r="F31" s="77"/>
      <c r="G31" s="164" t="s">
        <v>84</v>
      </c>
      <c r="H31" s="75"/>
      <c r="I31" s="77"/>
      <c r="J31" s="79">
        <v>98.77</v>
      </c>
      <c r="K31" s="165"/>
      <c r="L31" s="166" t="s">
        <v>228</v>
      </c>
      <c r="M31" s="167">
        <f t="shared" si="0"/>
        <v>0</v>
      </c>
      <c r="N31" s="168">
        <v>98.77</v>
      </c>
      <c r="O31" s="169">
        <f t="shared" si="1"/>
        <v>0</v>
      </c>
      <c r="P31">
        <f t="shared" si="2"/>
        <v>0</v>
      </c>
    </row>
    <row r="32" spans="1:16" ht="12.75">
      <c r="A32" s="163">
        <v>429</v>
      </c>
      <c r="B32" s="75" t="s">
        <v>133</v>
      </c>
      <c r="C32" s="76" t="s">
        <v>388</v>
      </c>
      <c r="D32" s="77" t="s">
        <v>389</v>
      </c>
      <c r="E32" s="78"/>
      <c r="F32" s="77"/>
      <c r="G32" s="164" t="s">
        <v>84</v>
      </c>
      <c r="H32" s="75"/>
      <c r="I32" s="77"/>
      <c r="J32" s="79">
        <v>32.38</v>
      </c>
      <c r="K32" s="165"/>
      <c r="L32" s="166" t="s">
        <v>133</v>
      </c>
      <c r="M32" s="167">
        <f t="shared" si="0"/>
        <v>0</v>
      </c>
      <c r="N32" s="168">
        <v>32.38</v>
      </c>
      <c r="O32" s="169">
        <f t="shared" si="1"/>
        <v>0</v>
      </c>
      <c r="P32">
        <f t="shared" si="2"/>
        <v>0</v>
      </c>
    </row>
    <row r="33" spans="1:16" ht="12.75">
      <c r="A33" s="163">
        <v>438</v>
      </c>
      <c r="B33" s="75" t="s">
        <v>267</v>
      </c>
      <c r="C33" s="76" t="s">
        <v>222</v>
      </c>
      <c r="D33" s="77" t="s">
        <v>400</v>
      </c>
      <c r="E33" s="78"/>
      <c r="F33" s="77"/>
      <c r="G33" s="164" t="s">
        <v>84</v>
      </c>
      <c r="H33" s="75"/>
      <c r="I33" s="77"/>
      <c r="J33" s="79">
        <v>23.94</v>
      </c>
      <c r="K33" s="165"/>
      <c r="L33" s="166" t="s">
        <v>267</v>
      </c>
      <c r="M33" s="167">
        <f t="shared" si="0"/>
        <v>0</v>
      </c>
      <c r="N33" s="168">
        <v>23.94</v>
      </c>
      <c r="O33" s="169">
        <f t="shared" si="1"/>
        <v>0</v>
      </c>
      <c r="P33">
        <f t="shared" si="2"/>
        <v>0</v>
      </c>
    </row>
    <row r="34" spans="1:16" ht="12.75">
      <c r="A34" s="163">
        <v>439</v>
      </c>
      <c r="B34" s="75" t="s">
        <v>267</v>
      </c>
      <c r="C34" s="76" t="s">
        <v>222</v>
      </c>
      <c r="D34" s="77" t="s">
        <v>401</v>
      </c>
      <c r="E34" s="78"/>
      <c r="F34" s="77"/>
      <c r="G34" s="164" t="s">
        <v>84</v>
      </c>
      <c r="H34" s="75"/>
      <c r="I34" s="77"/>
      <c r="J34" s="79">
        <v>23.46</v>
      </c>
      <c r="K34" s="165"/>
      <c r="L34" s="166" t="s">
        <v>267</v>
      </c>
      <c r="M34" s="167">
        <f t="shared" si="0"/>
        <v>0</v>
      </c>
      <c r="N34" s="168">
        <v>23.46</v>
      </c>
      <c r="O34" s="169">
        <f t="shared" si="1"/>
        <v>0</v>
      </c>
      <c r="P34">
        <f t="shared" si="2"/>
        <v>0</v>
      </c>
    </row>
    <row r="35" spans="1:16" ht="12.75">
      <c r="A35" s="163">
        <v>453</v>
      </c>
      <c r="B35" s="75" t="s">
        <v>323</v>
      </c>
      <c r="C35" s="76" t="s">
        <v>402</v>
      </c>
      <c r="D35" s="77" t="s">
        <v>403</v>
      </c>
      <c r="E35" s="78"/>
      <c r="F35" s="77"/>
      <c r="G35" s="164" t="s">
        <v>84</v>
      </c>
      <c r="H35" s="75"/>
      <c r="I35" s="77"/>
      <c r="J35" s="79">
        <v>75.24</v>
      </c>
      <c r="K35" s="165"/>
      <c r="L35" s="166" t="s">
        <v>323</v>
      </c>
      <c r="M35" s="167">
        <f t="shared" si="0"/>
        <v>0</v>
      </c>
      <c r="N35" s="168">
        <v>75.24</v>
      </c>
      <c r="O35" s="169">
        <f t="shared" si="1"/>
        <v>0</v>
      </c>
      <c r="P35">
        <f t="shared" si="2"/>
        <v>0</v>
      </c>
    </row>
    <row r="36" spans="1:16" ht="12.75">
      <c r="A36" s="163">
        <v>463</v>
      </c>
      <c r="B36" s="75" t="s">
        <v>323</v>
      </c>
      <c r="C36" s="76" t="s">
        <v>395</v>
      </c>
      <c r="D36" s="77" t="s">
        <v>404</v>
      </c>
      <c r="E36" s="78"/>
      <c r="F36" s="77"/>
      <c r="G36" s="164" t="s">
        <v>84</v>
      </c>
      <c r="H36" s="75"/>
      <c r="I36" s="77"/>
      <c r="J36" s="79">
        <v>1162.02</v>
      </c>
      <c r="K36" s="165"/>
      <c r="L36" s="166" t="s">
        <v>323</v>
      </c>
      <c r="M36" s="167">
        <f t="shared" si="0"/>
        <v>0</v>
      </c>
      <c r="N36" s="168">
        <v>1162.02</v>
      </c>
      <c r="O36" s="169">
        <f t="shared" si="1"/>
        <v>0</v>
      </c>
      <c r="P36">
        <f t="shared" si="2"/>
        <v>0</v>
      </c>
    </row>
    <row r="37" spans="1:16" ht="12.75">
      <c r="A37" s="163">
        <v>490</v>
      </c>
      <c r="B37" s="75" t="s">
        <v>310</v>
      </c>
      <c r="C37" s="76" t="s">
        <v>222</v>
      </c>
      <c r="D37" s="77" t="s">
        <v>405</v>
      </c>
      <c r="E37" s="78"/>
      <c r="F37" s="77"/>
      <c r="G37" s="164" t="s">
        <v>84</v>
      </c>
      <c r="H37" s="75"/>
      <c r="I37" s="77"/>
      <c r="J37" s="79">
        <v>24.21</v>
      </c>
      <c r="K37" s="165"/>
      <c r="L37" s="166" t="s">
        <v>310</v>
      </c>
      <c r="M37" s="167">
        <f t="shared" si="0"/>
        <v>0</v>
      </c>
      <c r="N37" s="168">
        <v>24.21</v>
      </c>
      <c r="O37" s="169">
        <f t="shared" si="1"/>
        <v>0</v>
      </c>
      <c r="P37">
        <f t="shared" si="2"/>
        <v>0</v>
      </c>
    </row>
    <row r="38" spans="1:16" ht="12.75">
      <c r="A38" s="163">
        <v>495</v>
      </c>
      <c r="B38" s="75" t="s">
        <v>310</v>
      </c>
      <c r="C38" s="76" t="s">
        <v>392</v>
      </c>
      <c r="D38" s="77" t="s">
        <v>406</v>
      </c>
      <c r="E38" s="78"/>
      <c r="F38" s="77"/>
      <c r="G38" s="164" t="s">
        <v>84</v>
      </c>
      <c r="H38" s="75"/>
      <c r="I38" s="77"/>
      <c r="J38" s="79">
        <v>42.5</v>
      </c>
      <c r="K38" s="165"/>
      <c r="L38" s="166" t="s">
        <v>310</v>
      </c>
      <c r="M38" s="167">
        <f t="shared" si="0"/>
        <v>0</v>
      </c>
      <c r="N38" s="168">
        <v>42.5</v>
      </c>
      <c r="O38" s="169">
        <f t="shared" si="1"/>
        <v>0</v>
      </c>
      <c r="P38">
        <f t="shared" si="2"/>
        <v>0</v>
      </c>
    </row>
    <row r="39" spans="1:16" ht="12.75">
      <c r="A39" s="163">
        <v>496</v>
      </c>
      <c r="B39" s="75" t="s">
        <v>310</v>
      </c>
      <c r="C39" s="76" t="s">
        <v>392</v>
      </c>
      <c r="D39" s="77" t="s">
        <v>406</v>
      </c>
      <c r="E39" s="78"/>
      <c r="F39" s="77"/>
      <c r="G39" s="164" t="s">
        <v>84</v>
      </c>
      <c r="H39" s="75"/>
      <c r="I39" s="77"/>
      <c r="J39" s="79">
        <v>210.57</v>
      </c>
      <c r="K39" s="165"/>
      <c r="L39" s="166" t="s">
        <v>310</v>
      </c>
      <c r="M39" s="167">
        <f t="shared" si="0"/>
        <v>0</v>
      </c>
      <c r="N39" s="168">
        <v>210.57</v>
      </c>
      <c r="O39" s="169">
        <f t="shared" si="1"/>
        <v>0</v>
      </c>
      <c r="P39">
        <f t="shared" si="2"/>
        <v>0</v>
      </c>
    </row>
    <row r="40" spans="1:16" ht="12.75">
      <c r="A40" s="163">
        <v>497</v>
      </c>
      <c r="B40" s="75" t="s">
        <v>310</v>
      </c>
      <c r="C40" s="76" t="s">
        <v>392</v>
      </c>
      <c r="D40" s="77" t="s">
        <v>406</v>
      </c>
      <c r="E40" s="78"/>
      <c r="F40" s="77"/>
      <c r="G40" s="164" t="s">
        <v>84</v>
      </c>
      <c r="H40" s="75"/>
      <c r="I40" s="77"/>
      <c r="J40" s="79">
        <v>242.23</v>
      </c>
      <c r="K40" s="165"/>
      <c r="L40" s="166" t="s">
        <v>310</v>
      </c>
      <c r="M40" s="167">
        <f t="shared" si="0"/>
        <v>0</v>
      </c>
      <c r="N40" s="168">
        <v>242.23</v>
      </c>
      <c r="O40" s="169">
        <f t="shared" si="1"/>
        <v>0</v>
      </c>
      <c r="P40">
        <f t="shared" si="2"/>
        <v>0</v>
      </c>
    </row>
    <row r="41" spans="1:16" ht="12.75">
      <c r="A41" s="163">
        <v>499</v>
      </c>
      <c r="B41" s="75" t="s">
        <v>310</v>
      </c>
      <c r="C41" s="76" t="s">
        <v>392</v>
      </c>
      <c r="D41" s="77" t="s">
        <v>406</v>
      </c>
      <c r="E41" s="78"/>
      <c r="F41" s="77"/>
      <c r="G41" s="164" t="s">
        <v>84</v>
      </c>
      <c r="H41" s="75"/>
      <c r="I41" s="77"/>
      <c r="J41" s="79">
        <v>148.55</v>
      </c>
      <c r="K41" s="165"/>
      <c r="L41" s="166" t="s">
        <v>310</v>
      </c>
      <c r="M41" s="167">
        <f t="shared" si="0"/>
        <v>0</v>
      </c>
      <c r="N41" s="168">
        <v>148.55</v>
      </c>
      <c r="O41" s="169">
        <f t="shared" si="1"/>
        <v>0</v>
      </c>
      <c r="P41">
        <f t="shared" si="2"/>
        <v>0</v>
      </c>
    </row>
    <row r="42" spans="1:16" ht="12.75">
      <c r="A42" s="163">
        <v>500</v>
      </c>
      <c r="B42" s="75" t="s">
        <v>310</v>
      </c>
      <c r="C42" s="76" t="s">
        <v>392</v>
      </c>
      <c r="D42" s="77" t="s">
        <v>406</v>
      </c>
      <c r="E42" s="78"/>
      <c r="F42" s="77"/>
      <c r="G42" s="164" t="s">
        <v>84</v>
      </c>
      <c r="H42" s="75"/>
      <c r="I42" s="77"/>
      <c r="J42" s="79">
        <v>98.77</v>
      </c>
      <c r="K42" s="165"/>
      <c r="L42" s="166" t="s">
        <v>310</v>
      </c>
      <c r="M42" s="167">
        <f t="shared" si="0"/>
        <v>0</v>
      </c>
      <c r="N42" s="168">
        <v>98.77</v>
      </c>
      <c r="O42" s="169">
        <f t="shared" si="1"/>
        <v>0</v>
      </c>
      <c r="P42">
        <f t="shared" si="2"/>
        <v>0</v>
      </c>
    </row>
    <row r="43" spans="1:16" ht="12.75">
      <c r="A43" s="163">
        <v>526</v>
      </c>
      <c r="B43" s="75" t="s">
        <v>335</v>
      </c>
      <c r="C43" s="76" t="s">
        <v>388</v>
      </c>
      <c r="D43" s="77" t="s">
        <v>389</v>
      </c>
      <c r="E43" s="78"/>
      <c r="F43" s="77"/>
      <c r="G43" s="164" t="s">
        <v>84</v>
      </c>
      <c r="H43" s="75"/>
      <c r="I43" s="77"/>
      <c r="J43" s="79">
        <v>20</v>
      </c>
      <c r="K43" s="165"/>
      <c r="L43" s="166" t="s">
        <v>335</v>
      </c>
      <c r="M43" s="167">
        <f t="shared" si="0"/>
        <v>0</v>
      </c>
      <c r="N43" s="168">
        <v>20</v>
      </c>
      <c r="O43" s="169">
        <f t="shared" si="1"/>
        <v>0</v>
      </c>
      <c r="P43">
        <f t="shared" si="2"/>
        <v>0</v>
      </c>
    </row>
    <row r="44" spans="1:16" ht="12.75">
      <c r="A44" s="163">
        <v>536</v>
      </c>
      <c r="B44" s="75" t="s">
        <v>335</v>
      </c>
      <c r="C44" s="76" t="s">
        <v>395</v>
      </c>
      <c r="D44" s="77" t="s">
        <v>407</v>
      </c>
      <c r="E44" s="78"/>
      <c r="F44" s="77"/>
      <c r="G44" s="164" t="s">
        <v>84</v>
      </c>
      <c r="H44" s="75"/>
      <c r="I44" s="77"/>
      <c r="J44" s="79">
        <v>1162.02</v>
      </c>
      <c r="K44" s="165"/>
      <c r="L44" s="166" t="s">
        <v>335</v>
      </c>
      <c r="M44" s="167">
        <f t="shared" si="0"/>
        <v>0</v>
      </c>
      <c r="N44" s="168">
        <v>1162.02</v>
      </c>
      <c r="O44" s="169">
        <f t="shared" si="1"/>
        <v>0</v>
      </c>
      <c r="P44">
        <f t="shared" si="2"/>
        <v>0</v>
      </c>
    </row>
    <row r="45" spans="1:16" ht="12.75">
      <c r="A45" s="163">
        <v>537</v>
      </c>
      <c r="B45" s="75" t="s">
        <v>335</v>
      </c>
      <c r="C45" s="76" t="s">
        <v>408</v>
      </c>
      <c r="D45" s="77" t="s">
        <v>259</v>
      </c>
      <c r="E45" s="78"/>
      <c r="F45" s="77"/>
      <c r="G45" s="164" t="s">
        <v>84</v>
      </c>
      <c r="H45" s="75"/>
      <c r="I45" s="77"/>
      <c r="J45" s="79">
        <v>38.11</v>
      </c>
      <c r="K45" s="165"/>
      <c r="L45" s="166" t="s">
        <v>335</v>
      </c>
      <c r="M45" s="167">
        <f t="shared" si="0"/>
        <v>0</v>
      </c>
      <c r="N45" s="168">
        <v>38.11</v>
      </c>
      <c r="O45" s="169">
        <f t="shared" si="1"/>
        <v>0</v>
      </c>
      <c r="P45">
        <f t="shared" si="2"/>
        <v>0</v>
      </c>
    </row>
    <row r="46" spans="1:16" ht="12.75">
      <c r="A46" s="163">
        <v>538</v>
      </c>
      <c r="B46" s="75" t="s">
        <v>330</v>
      </c>
      <c r="C46" s="76" t="s">
        <v>409</v>
      </c>
      <c r="D46" s="77" t="s">
        <v>410</v>
      </c>
      <c r="E46" s="78"/>
      <c r="F46" s="77"/>
      <c r="G46" s="164" t="s">
        <v>411</v>
      </c>
      <c r="H46" s="75"/>
      <c r="I46" s="77"/>
      <c r="J46" s="79">
        <v>274.5</v>
      </c>
      <c r="K46" s="165"/>
      <c r="L46" s="166" t="s">
        <v>330</v>
      </c>
      <c r="M46" s="167">
        <f t="shared" si="0"/>
        <v>0</v>
      </c>
      <c r="N46" s="168">
        <v>274.5</v>
      </c>
      <c r="O46" s="169">
        <f t="shared" si="1"/>
        <v>0</v>
      </c>
      <c r="P46">
        <f t="shared" si="2"/>
        <v>0</v>
      </c>
    </row>
    <row r="47" spans="1:16" ht="12.75">
      <c r="A47" s="163">
        <v>539</v>
      </c>
      <c r="B47" s="75" t="s">
        <v>330</v>
      </c>
      <c r="C47" s="76" t="s">
        <v>409</v>
      </c>
      <c r="D47" s="77" t="s">
        <v>412</v>
      </c>
      <c r="E47" s="78"/>
      <c r="F47" s="77"/>
      <c r="G47" s="164" t="s">
        <v>411</v>
      </c>
      <c r="H47" s="75"/>
      <c r="I47" s="77"/>
      <c r="J47" s="79">
        <v>1500</v>
      </c>
      <c r="K47" s="165"/>
      <c r="L47" s="166" t="s">
        <v>330</v>
      </c>
      <c r="M47" s="167">
        <f t="shared" si="0"/>
        <v>0</v>
      </c>
      <c r="N47" s="168">
        <v>1500</v>
      </c>
      <c r="O47" s="169">
        <f t="shared" si="1"/>
        <v>0</v>
      </c>
      <c r="P47">
        <f t="shared" si="2"/>
        <v>0</v>
      </c>
    </row>
    <row r="48" spans="1:16" ht="12.75">
      <c r="A48" s="163">
        <v>540</v>
      </c>
      <c r="B48" s="75" t="s">
        <v>330</v>
      </c>
      <c r="C48" s="76" t="s">
        <v>409</v>
      </c>
      <c r="D48" s="77" t="s">
        <v>413</v>
      </c>
      <c r="E48" s="78"/>
      <c r="F48" s="77"/>
      <c r="G48" s="164" t="s">
        <v>411</v>
      </c>
      <c r="H48" s="75"/>
      <c r="I48" s="77"/>
      <c r="J48" s="79">
        <v>968</v>
      </c>
      <c r="K48" s="165"/>
      <c r="L48" s="166" t="s">
        <v>330</v>
      </c>
      <c r="M48" s="167">
        <f t="shared" si="0"/>
        <v>0</v>
      </c>
      <c r="N48" s="168">
        <v>968</v>
      </c>
      <c r="O48" s="169">
        <f t="shared" si="1"/>
        <v>0</v>
      </c>
      <c r="P48">
        <f t="shared" si="2"/>
        <v>0</v>
      </c>
    </row>
    <row r="49" spans="1:16" ht="12.75">
      <c r="A49" s="163">
        <v>541</v>
      </c>
      <c r="B49" s="75" t="s">
        <v>330</v>
      </c>
      <c r="C49" s="76" t="s">
        <v>409</v>
      </c>
      <c r="D49" s="77" t="s">
        <v>414</v>
      </c>
      <c r="E49" s="78"/>
      <c r="F49" s="77"/>
      <c r="G49" s="164" t="s">
        <v>411</v>
      </c>
      <c r="H49" s="75"/>
      <c r="I49" s="77"/>
      <c r="J49" s="79">
        <v>2732</v>
      </c>
      <c r="K49" s="165"/>
      <c r="L49" s="166" t="s">
        <v>330</v>
      </c>
      <c r="M49" s="167">
        <f t="shared" si="0"/>
        <v>0</v>
      </c>
      <c r="N49" s="168">
        <v>2732</v>
      </c>
      <c r="O49" s="169">
        <f t="shared" si="1"/>
        <v>0</v>
      </c>
      <c r="P49">
        <f t="shared" si="2"/>
        <v>0</v>
      </c>
    </row>
    <row r="50" spans="1:16" ht="12.75">
      <c r="A50" s="163">
        <v>542</v>
      </c>
      <c r="B50" s="75" t="s">
        <v>330</v>
      </c>
      <c r="C50" s="76" t="s">
        <v>409</v>
      </c>
      <c r="D50" s="77" t="s">
        <v>414</v>
      </c>
      <c r="E50" s="78"/>
      <c r="F50" s="77"/>
      <c r="G50" s="164" t="s">
        <v>411</v>
      </c>
      <c r="H50" s="75"/>
      <c r="I50" s="77"/>
      <c r="J50" s="79">
        <v>1168</v>
      </c>
      <c r="K50" s="165"/>
      <c r="L50" s="166" t="s">
        <v>330</v>
      </c>
      <c r="M50" s="167">
        <f t="shared" si="0"/>
        <v>0</v>
      </c>
      <c r="N50" s="168">
        <v>1168</v>
      </c>
      <c r="O50" s="169">
        <f t="shared" si="1"/>
        <v>0</v>
      </c>
      <c r="P50">
        <f t="shared" si="2"/>
        <v>0</v>
      </c>
    </row>
    <row r="51" spans="1:16" ht="12.75">
      <c r="A51" s="163">
        <v>543</v>
      </c>
      <c r="B51" s="75" t="s">
        <v>330</v>
      </c>
      <c r="C51" s="76" t="s">
        <v>409</v>
      </c>
      <c r="D51" s="77" t="s">
        <v>415</v>
      </c>
      <c r="E51" s="78"/>
      <c r="F51" s="77"/>
      <c r="G51" s="164" t="s">
        <v>411</v>
      </c>
      <c r="H51" s="75"/>
      <c r="I51" s="77"/>
      <c r="J51" s="79">
        <v>700</v>
      </c>
      <c r="K51" s="165"/>
      <c r="L51" s="166" t="s">
        <v>330</v>
      </c>
      <c r="M51" s="167">
        <f t="shared" si="0"/>
        <v>0</v>
      </c>
      <c r="N51" s="168">
        <v>700</v>
      </c>
      <c r="O51" s="169">
        <f t="shared" si="1"/>
        <v>0</v>
      </c>
      <c r="P51">
        <f t="shared" si="2"/>
        <v>0</v>
      </c>
    </row>
    <row r="52" spans="1:16" ht="12.75">
      <c r="A52" s="163">
        <v>544</v>
      </c>
      <c r="B52" s="75" t="s">
        <v>330</v>
      </c>
      <c r="C52" s="76" t="s">
        <v>409</v>
      </c>
      <c r="D52" s="77" t="s">
        <v>415</v>
      </c>
      <c r="E52" s="78"/>
      <c r="F52" s="77"/>
      <c r="G52" s="164" t="s">
        <v>411</v>
      </c>
      <c r="H52" s="75"/>
      <c r="I52" s="77"/>
      <c r="J52" s="79">
        <v>10</v>
      </c>
      <c r="K52" s="165"/>
      <c r="L52" s="166" t="s">
        <v>330</v>
      </c>
      <c r="M52" s="167">
        <f t="shared" si="0"/>
        <v>0</v>
      </c>
      <c r="N52" s="168">
        <v>10</v>
      </c>
      <c r="O52" s="169">
        <f t="shared" si="1"/>
        <v>0</v>
      </c>
      <c r="P52">
        <f t="shared" si="2"/>
        <v>0</v>
      </c>
    </row>
    <row r="53" spans="1:16" ht="12.75">
      <c r="A53" s="163">
        <v>545</v>
      </c>
      <c r="B53" s="75" t="s">
        <v>177</v>
      </c>
      <c r="C53" s="76" t="s">
        <v>384</v>
      </c>
      <c r="D53" s="77" t="s">
        <v>416</v>
      </c>
      <c r="E53" s="78"/>
      <c r="F53" s="77"/>
      <c r="G53" s="164" t="s">
        <v>84</v>
      </c>
      <c r="H53" s="75"/>
      <c r="I53" s="77"/>
      <c r="J53" s="79">
        <v>1225.39</v>
      </c>
      <c r="K53" s="165"/>
      <c r="L53" s="166" t="s">
        <v>177</v>
      </c>
      <c r="M53" s="167">
        <f t="shared" si="0"/>
        <v>0</v>
      </c>
      <c r="N53" s="168">
        <v>1225.39</v>
      </c>
      <c r="O53" s="169">
        <f t="shared" si="1"/>
        <v>0</v>
      </c>
      <c r="P53">
        <f t="shared" si="2"/>
        <v>0</v>
      </c>
    </row>
    <row r="54" spans="1:16" ht="12.75">
      <c r="A54" s="163">
        <v>546</v>
      </c>
      <c r="B54" s="75" t="s">
        <v>177</v>
      </c>
      <c r="C54" s="76" t="s">
        <v>417</v>
      </c>
      <c r="D54" s="77" t="s">
        <v>418</v>
      </c>
      <c r="E54" s="78"/>
      <c r="F54" s="77"/>
      <c r="G54" s="164" t="s">
        <v>84</v>
      </c>
      <c r="H54" s="75"/>
      <c r="I54" s="77"/>
      <c r="J54" s="79">
        <v>11534.69</v>
      </c>
      <c r="K54" s="165"/>
      <c r="L54" s="166" t="s">
        <v>177</v>
      </c>
      <c r="M54" s="167">
        <f t="shared" si="0"/>
        <v>0</v>
      </c>
      <c r="N54" s="168">
        <v>11534.69</v>
      </c>
      <c r="O54" s="169">
        <f t="shared" si="1"/>
        <v>0</v>
      </c>
      <c r="P54">
        <f t="shared" si="2"/>
        <v>0</v>
      </c>
    </row>
    <row r="55" spans="1:16" ht="12.75">
      <c r="A55" s="163">
        <v>557</v>
      </c>
      <c r="B55" s="75" t="s">
        <v>419</v>
      </c>
      <c r="C55" s="76" t="s">
        <v>409</v>
      </c>
      <c r="D55" s="77" t="s">
        <v>420</v>
      </c>
      <c r="E55" s="78"/>
      <c r="F55" s="77"/>
      <c r="G55" s="164" t="s">
        <v>411</v>
      </c>
      <c r="H55" s="75"/>
      <c r="I55" s="77"/>
      <c r="J55" s="79">
        <v>14.6</v>
      </c>
      <c r="K55" s="165"/>
      <c r="L55" s="166" t="s">
        <v>419</v>
      </c>
      <c r="M55" s="167">
        <f t="shared" si="0"/>
        <v>0</v>
      </c>
      <c r="N55" s="168">
        <v>14.6</v>
      </c>
      <c r="O55" s="169">
        <f t="shared" si="1"/>
        <v>0</v>
      </c>
      <c r="P55">
        <f t="shared" si="2"/>
        <v>0</v>
      </c>
    </row>
    <row r="56" spans="1:15" ht="12.75">
      <c r="A56" s="163"/>
      <c r="B56" s="75"/>
      <c r="C56" s="76"/>
      <c r="D56" s="77"/>
      <c r="E56" s="78"/>
      <c r="F56" s="77"/>
      <c r="G56" s="164"/>
      <c r="H56" s="75"/>
      <c r="I56" s="77"/>
      <c r="J56" s="79"/>
      <c r="K56" s="170"/>
      <c r="L56" s="171"/>
      <c r="M56" s="172"/>
      <c r="N56" s="173"/>
      <c r="O56" s="174"/>
    </row>
    <row r="57" spans="1:15" ht="12.75">
      <c r="A57" s="163"/>
      <c r="B57" s="75"/>
      <c r="C57" s="76"/>
      <c r="D57" s="77"/>
      <c r="E57" s="78"/>
      <c r="F57" s="77"/>
      <c r="G57" s="164"/>
      <c r="H57" s="75"/>
      <c r="I57" s="77"/>
      <c r="J57" s="79"/>
      <c r="K57" s="170"/>
      <c r="L57" s="171"/>
      <c r="M57" s="175" t="s">
        <v>421</v>
      </c>
      <c r="N57" s="176">
        <f>SUM(P8:P55)</f>
        <v>0</v>
      </c>
      <c r="O57" s="177">
        <f>SUM(O8:O55)</f>
        <v>0</v>
      </c>
    </row>
    <row r="58" spans="1:15" ht="12.75">
      <c r="A58" s="163"/>
      <c r="B58" s="75"/>
      <c r="C58" s="76"/>
      <c r="D58" s="77"/>
      <c r="E58" s="78"/>
      <c r="F58" s="77"/>
      <c r="G58" s="164"/>
      <c r="H58" s="75"/>
      <c r="I58" s="77"/>
      <c r="J58" s="79"/>
      <c r="K58" s="170"/>
      <c r="L58" s="171"/>
      <c r="M58" s="175" t="s">
        <v>422</v>
      </c>
      <c r="N58" s="176"/>
      <c r="O58" s="177">
        <f>IF(N57&lt;&gt;0,O57/N57,0)</f>
        <v>0</v>
      </c>
    </row>
    <row r="59" spans="1:15" ht="12.75">
      <c r="A59" s="163"/>
      <c r="B59" s="75"/>
      <c r="C59" s="76"/>
      <c r="D59" s="77"/>
      <c r="E59" s="78"/>
      <c r="F59" s="77"/>
      <c r="G59" s="164"/>
      <c r="H59" s="75"/>
      <c r="I59" s="77"/>
      <c r="J59" s="79"/>
      <c r="K59" s="170"/>
      <c r="L59" s="171"/>
      <c r="M59" s="175"/>
      <c r="N59" s="176"/>
      <c r="O59" s="177"/>
    </row>
    <row r="60" spans="1:15" ht="12.75">
      <c r="A60" s="163"/>
      <c r="B60" s="75"/>
      <c r="C60" s="76"/>
      <c r="D60" s="77"/>
      <c r="E60" s="78"/>
      <c r="F60" s="77"/>
      <c r="G60" s="164"/>
      <c r="H60" s="75"/>
      <c r="I60" s="77"/>
      <c r="J60" s="79"/>
      <c r="K60" s="170"/>
      <c r="L60" s="171"/>
      <c r="M60" s="175" t="s">
        <v>381</v>
      </c>
      <c r="N60" s="176">
        <f>FattureTempi!AG76</f>
        <v>88594.26000000004</v>
      </c>
      <c r="O60" s="177">
        <f>FattureTempi!AH76</f>
        <v>3696640.0199999996</v>
      </c>
    </row>
    <row r="61" spans="1:15" ht="12.75">
      <c r="A61" s="163"/>
      <c r="B61" s="75"/>
      <c r="C61" s="76"/>
      <c r="D61" s="77"/>
      <c r="E61" s="78"/>
      <c r="F61" s="77"/>
      <c r="G61" s="164"/>
      <c r="H61" s="75"/>
      <c r="I61" s="77"/>
      <c r="J61" s="79"/>
      <c r="K61" s="170"/>
      <c r="L61" s="171"/>
      <c r="M61" s="175" t="s">
        <v>382</v>
      </c>
      <c r="N61" s="176"/>
      <c r="O61" s="177">
        <f>FattureTempi!AH77</f>
        <v>41.725502532556824</v>
      </c>
    </row>
    <row r="62" spans="1:15" ht="12.75">
      <c r="A62" s="163"/>
      <c r="B62" s="75"/>
      <c r="C62" s="76"/>
      <c r="D62" s="77"/>
      <c r="E62" s="78"/>
      <c r="F62" s="77"/>
      <c r="G62" s="164"/>
      <c r="H62" s="75"/>
      <c r="I62" s="77"/>
      <c r="J62" s="79"/>
      <c r="K62" s="170"/>
      <c r="L62" s="171"/>
      <c r="M62" s="175"/>
      <c r="N62" s="176"/>
      <c r="O62" s="177"/>
    </row>
    <row r="63" spans="1:15" ht="12.75">
      <c r="A63" s="163"/>
      <c r="B63" s="75"/>
      <c r="C63" s="76"/>
      <c r="D63" s="77"/>
      <c r="E63" s="78"/>
      <c r="F63" s="77"/>
      <c r="G63" s="164"/>
      <c r="H63" s="75"/>
      <c r="I63" s="77"/>
      <c r="J63" s="79"/>
      <c r="K63" s="170"/>
      <c r="L63" s="171"/>
      <c r="M63" s="178" t="s">
        <v>423</v>
      </c>
      <c r="N63" s="179">
        <f>N60+N57</f>
        <v>88594.26000000004</v>
      </c>
      <c r="O63" s="180">
        <f>O60+O57</f>
        <v>3696640.0199999996</v>
      </c>
    </row>
    <row r="64" spans="1:15" ht="12.75">
      <c r="A64" s="163"/>
      <c r="B64" s="75"/>
      <c r="C64" s="76"/>
      <c r="D64" s="77"/>
      <c r="E64" s="78"/>
      <c r="F64" s="77"/>
      <c r="G64" s="164"/>
      <c r="H64" s="75"/>
      <c r="I64" s="77"/>
      <c r="J64" s="79"/>
      <c r="K64" s="170"/>
      <c r="L64" s="171"/>
      <c r="M64" s="178" t="s">
        <v>424</v>
      </c>
      <c r="N64" s="179"/>
      <c r="O64" s="180">
        <f>(O63/N63)</f>
        <v>41.725502532556824</v>
      </c>
    </row>
    <row r="65" ht="12.75">
      <c r="O65" s="135"/>
    </row>
    <row r="66" spans="9:10" ht="12.75">
      <c r="I66" s="6"/>
      <c r="J66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2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19" t="s">
        <v>71</v>
      </c>
      <c r="B5" s="220"/>
      <c r="C5" s="220"/>
      <c r="D5" s="220"/>
      <c r="E5" s="220"/>
      <c r="F5" s="221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19" t="s">
        <v>72</v>
      </c>
      <c r="B6" s="220"/>
      <c r="C6" s="220"/>
      <c r="D6" s="220"/>
      <c r="E6" s="220"/>
      <c r="F6" s="220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3" t="s">
        <v>14</v>
      </c>
      <c r="B8" s="213"/>
      <c r="C8" s="214"/>
      <c r="D8" s="193" t="s">
        <v>15</v>
      </c>
      <c r="E8" s="213"/>
      <c r="F8" s="213"/>
      <c r="G8" s="213"/>
      <c r="H8" s="213"/>
      <c r="I8" s="213"/>
      <c r="J8" s="213"/>
      <c r="K8" s="214"/>
      <c r="L8" s="193" t="s">
        <v>16</v>
      </c>
      <c r="M8" s="213"/>
      <c r="N8" s="214"/>
      <c r="O8" s="193" t="s">
        <v>1</v>
      </c>
      <c r="P8" s="213"/>
      <c r="Q8" s="213"/>
      <c r="R8" s="193" t="s">
        <v>17</v>
      </c>
      <c r="S8" s="214"/>
      <c r="T8" s="193" t="s">
        <v>18</v>
      </c>
      <c r="U8" s="213"/>
      <c r="V8" s="213"/>
      <c r="W8" s="214"/>
      <c r="X8" s="193" t="s">
        <v>19</v>
      </c>
      <c r="Y8" s="213"/>
      <c r="Z8" s="21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2020-07-04T10:13:16Z</dcterms:modified>
  <cp:category/>
  <cp:version/>
  <cp:contentType/>
  <cp:contentStatus/>
</cp:coreProperties>
</file>